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5007e2476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一页执行表" sheetId="1" r:id="R7afb51f8bbf24df4"/>
    <x:sheet xmlns:r="http://schemas.openxmlformats.org/officeDocument/2006/relationships" name="1.5万控制方案" sheetId="2" r:id="Rf6cbbaad1eac4eba"/>
    <x:sheet xmlns:r="http://schemas.openxmlformats.org/officeDocument/2006/relationships" name="预算汇总" sheetId="3" r:id="Rd2c07b2f9ecd4b4c"/>
    <x:sheet xmlns:r="http://schemas.openxmlformats.org/officeDocument/2006/relationships" name="采购清单" sheetId="4" r:id="R69b0275f4ab445b5"/>
    <x:sheet xmlns:r="http://schemas.openxmlformats.org/officeDocument/2006/relationships" name="人工预算" sheetId="5" r:id="R4233ac8135e74f03"/>
    <x:sheet xmlns:r="http://schemas.openxmlformats.org/officeDocument/2006/relationships" name="无缝切换计划" sheetId="6" r:id="R73248588c435414a"/>
    <x:sheet xmlns:r="http://schemas.openxmlformats.org/officeDocument/2006/relationships" name="施工顺序清单" sheetId="7" r:id="Rdeaa3c19075641a2"/>
    <x:sheet xmlns:r="http://schemas.openxmlformats.org/officeDocument/2006/relationships" name="工种发单汇总" sheetId="8" r:id="R3aab1ca0e6fd4471"/>
    <x:sheet xmlns:r="http://schemas.openxmlformats.org/officeDocument/2006/relationships" name="开工前确认" sheetId="9" r:id="Rb59b6164c06040e2"/>
    <x:sheet xmlns:r="http://schemas.openxmlformats.org/officeDocument/2006/relationships" name="最新方案同步" sheetId="10" r:id="Rb9b0f5fd1ded40dc"/>
    <x:sheet xmlns:r="http://schemas.openxmlformats.org/officeDocument/2006/relationships" name="估价依据" sheetId="11" r:id="R11a7e678c3a34e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"/>
    <x:numFmt numFmtId="202" formatCode="¥#,##0"/>
  </x:numFmts>
  <x:fonts count="12">
    <x:font>
      <x:sz val="11"/>
      <x:name val="Carlito"/>
    </x:font>
    <x:font>
      <x:b/>
      <x:sz val="18"/>
      <x:color rgb="FFFFFFFF"/>
      <x:name val="Carlito"/>
    </x:font>
    <x:font>
      <x:sz val="10"/>
      <x:color rgb="FF66757C"/>
      <x:name val="Carlito"/>
    </x:font>
    <x:font>
      <x:b/>
      <x:sz val="11"/>
      <x:color rgb="FFFFFFFF"/>
      <x:name val="Carlito"/>
    </x:font>
    <x:font>
      <x:sz val="9"/>
      <x:color rgb="FF172126"/>
      <x:name val="Carlito"/>
    </x:font>
    <x:font>
      <x:b/>
      <x:sz val="11"/>
      <x:color rgb="FF203647"/>
      <x:name val="Carlito"/>
    </x:font>
    <x:font>
      <x:b/>
      <x:sz val="16"/>
      <x:color rgb="FFFFFFFF"/>
      <x:name val="Carlito"/>
    </x:font>
    <x:font>
      <x:sz val="11"/>
      <x:color rgb="FF66757C"/>
      <x:name val="Carlito"/>
    </x:font>
    <x:font>
      <x:sz val="10"/>
      <x:color rgb="FF172126"/>
      <x:name val="Carlito"/>
    </x:font>
    <x:font>
      <x:b/>
      <x:sz val="17"/>
      <x:color rgb="FFFFFFFF"/>
      <x:name val="Carlito"/>
    </x:font>
    <x:font>
      <x:b/>
      <x:sz val="11"/>
      <x:color rgb="FF375623"/>
      <x:name val="Carlito"/>
    </x:font>
    <x:font>
      <x:b/>
      <x:sz val="11"/>
      <x:color rgb="FF9C0006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03647"/>
      </x:patternFill>
    </x:fill>
    <x:fill>
      <x:patternFill patternType="solid">
        <x:fgColor rgb="FFE8F0F3"/>
      </x:patternFill>
    </x:fill>
    <x:fill>
      <x:patternFill patternType="solid">
        <x:fgColor rgb="FF2F6073"/>
      </x:patternFill>
    </x:fill>
    <x:fill>
      <x:patternFill patternType="solid">
        <x:fgColor rgb="FFF7F5F0"/>
      </x:patternFill>
    </x:fill>
    <x:fill>
      <x:patternFill patternType="solid">
        <x:fgColor rgb="FFFFF2CC"/>
      </x:patternFill>
    </x:fill>
    <x:fill>
      <x:patternFill patternType="solid">
        <x:fgColor rgb="FFE8DFD0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</x:fills>
  <x:borders count="10">
    <x:border/>
    <x:border>
      <x:bottom style="thin">
        <x:color rgb="FFD9E1E5"/>
      </x:bottom>
    </x:border>
    <x:border>
      <x:top style="thin">
        <x:color rgb="FFD9E1E5"/>
      </x:top>
      <x:bottom style="thin">
        <x:color rgb="FFD9E1E5"/>
      </x:bottom>
    </x:border>
    <x:border>
      <x:top style="thin">
        <x:color rgb="FFD9E1E5"/>
      </x:top>
    </x:border>
    <x:border>
      <x:left style="thin">
        <x:color rgb="FFD9E1E5"/>
      </x:left>
      <x:top style="thin">
        <x:color rgb="FFD9E1E5"/>
      </x:top>
      <x:bottom style="thin">
        <x:color rgb="FFD9E1E5"/>
      </x:bottom>
    </x:border>
    <x:border>
      <x:right style="thin">
        <x:color rgb="FFD9E1E5"/>
      </x:right>
      <x:top style="thin">
        <x:color rgb="FFD9E1E5"/>
      </x:top>
      <x:bottom style="thin">
        <x:color rgb="FFD9E1E5"/>
      </x:bottom>
    </x:border>
    <x:border>
      <x:left style="thin">
        <x:color rgb="FF2F6073"/>
      </x:left>
      <x:top style="thin">
        <x:color rgb="FF2F6073"/>
      </x:top>
      <x:bottom style="thin">
        <x:color rgb="FF2F6073"/>
      </x:bottom>
    </x:border>
    <x:border>
      <x:top style="thin">
        <x:color rgb="FF2F6073"/>
      </x:top>
      <x:bottom style="thin">
        <x:color rgb="FF2F6073"/>
      </x:bottom>
    </x:border>
    <x:border>
      <x:right style="thin">
        <x:color rgb="FF2F6073"/>
      </x:right>
      <x:top style="thin">
        <x:color rgb="FF2F6073"/>
      </x:top>
      <x:bottom style="thin">
        <x:color rgb="FF2F6073"/>
      </x:bottom>
    </x:border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1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horizontal="center" vertical="top" wrapText="1"/>
    </x:xf>
    <x:xf numFmtId="0" fontId="4" fillId="0" borderId="2" xfId="0" applyNumberFormat="1" applyFont="1" applyFill="1" applyBorder="1" applyAlignment="1">
      <x:alignment horizontal="center" vertical="top" wrapText="1"/>
    </x:xf>
    <x:xf numFmtId="0" fontId="4" fillId="0" borderId="3" xfId="0" applyNumberFormat="1" applyFont="1" applyFill="1" applyBorder="1" applyAlignment="1">
      <x:alignment horizontal="center"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200" fontId="4" fillId="6" borderId="1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200" fontId="4" fillId="6" borderId="3" xfId="0" applyNumberFormat="1" applyFont="1" applyFill="1" applyBorder="1" applyAlignment="1">
      <x:alignment vertical="top" wrapText="1"/>
    </x:xf>
    <x:xf numFmtId="201" fontId="4" fillId="6" borderId="1" xfId="0" applyNumberFormat="1" applyFont="1" applyFill="1" applyBorder="1" applyAlignment="1">
      <x:alignment vertical="top" wrapText="1"/>
    </x:xf>
    <x:xf numFmtId="201" fontId="4" fillId="6" borderId="2" xfId="0" applyNumberFormat="1" applyFont="1" applyFill="1" applyBorder="1" applyAlignment="1">
      <x:alignment vertical="top" wrapText="1"/>
    </x:xf>
    <x:xf numFmtId="201" fontId="4" fillId="6" borderId="3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4" xfId="0" applyNumberFormat="1" applyFont="1" applyFill="1" applyBorder="1"/>
    <x:xf numFmtId="0" fontId="5" fillId="7" borderId="2" xfId="0" applyNumberFormat="1" applyFont="1" applyFill="1" applyBorder="1"/>
    <x:xf numFmtId="0" fontId="5" fillId="7" borderId="5" xfId="0" applyNumberFormat="1" applyFont="1" applyFill="1" applyBorder="1"/>
    <x:xf numFmtId="201" fontId="5" fillId="7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8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3" fillId="4" borderId="8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2" xfId="0" applyNumberFormat="1" applyFont="1" applyFill="1" applyBorder="1"/>
    <x:xf numFmtId="0" fontId="8" fillId="0" borderId="3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  <x:xf numFmtId="0" fontId="8" fillId="0" borderId="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8" fillId="0" borderId="3" xfId="0" applyNumberFormat="1" applyFont="1" applyFill="1" applyBorder="1" applyAlignment="1">
      <x:alignment vertical="top" wrapText="1"/>
    </x:xf>
    <x:xf numFmtId="0" fontId="8" fillId="6" borderId="1" xfId="0" applyNumberFormat="1" applyFont="1" applyFill="1" applyBorder="1" applyAlignment="1">
      <x:alignment vertical="top" wrapText="1"/>
    </x:xf>
    <x:xf numFmtId="0" fontId="8" fillId="6" borderId="2" xfId="0" applyNumberFormat="1" applyFont="1" applyFill="1" applyBorder="1" applyAlignment="1">
      <x:alignment vertical="top" wrapText="1"/>
    </x:xf>
    <x:xf numFmtId="0" fontId="8" fillId="6" borderId="3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4" fillId="6" borderId="0" xfId="0" applyNumberFormat="1" applyFont="1" applyFill="1" applyBorder="1"/>
    <x:xf numFmtId="200" fontId="4" fillId="6" borderId="0" xfId="0" applyNumberFormat="1" applyFont="1" applyFill="1" applyBorder="1"/>
    <x:xf numFmtId="0" fontId="4" fillId="6" borderId="1" xfId="0" applyNumberFormat="1" applyFont="1" applyFill="1" applyBorder="1"/>
    <x:xf numFmtId="200" fontId="4" fillId="6" borderId="1" xfId="0" applyNumberFormat="1" applyFont="1" applyFill="1" applyBorder="1"/>
    <x:xf numFmtId="0" fontId="4" fillId="6" borderId="2" xfId="0" applyNumberFormat="1" applyFont="1" applyFill="1" applyBorder="1"/>
    <x:xf numFmtId="200" fontId="4" fillId="6" borderId="2" xfId="0" applyNumberFormat="1" applyFont="1" applyFill="1" applyBorder="1"/>
    <x:xf numFmtId="0" fontId="4" fillId="6" borderId="3" xfId="0" applyNumberFormat="1" applyFont="1" applyFill="1" applyBorder="1"/>
    <x:xf numFmtId="200" fontId="4" fillId="6" borderId="3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200" fontId="4" fillId="6" borderId="1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200" fontId="4" fillId="6" borderId="2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200" fontId="4" fillId="6" borderId="3" xfId="0" applyNumberFormat="1" applyFont="1" applyFill="1" applyBorder="1" applyAlignment="1">
      <x:alignment wrapText="1"/>
    </x:xf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0" fontId="4" fillId="0" borderId="2" xfId="0" applyNumberFormat="1" applyFont="1" applyFill="1" applyBorder="1"/>
    <x:xf numFmtId="200" fontId="4" fillId="0" borderId="3" xfId="0" applyNumberFormat="1" applyFont="1" applyFill="1" applyBorder="1"/>
    <x:xf numFmtId="200" fontId="4" fillId="0" borderId="1" xfId="0" applyNumberFormat="1" applyFont="1" applyFill="1" applyBorder="1" applyAlignment="1">
      <x:alignment wrapText="1"/>
    </x:xf>
    <x:xf numFmtId="200" fontId="4" fillId="0" borderId="2" xfId="0" applyNumberFormat="1" applyFont="1" applyFill="1" applyBorder="1" applyAlignment="1">
      <x:alignment wrapText="1"/>
    </x:xf>
    <x:xf numFmtId="200" fontId="4" fillId="0" borderId="3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2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0" fontId="0" fillId="0" borderId="9" xfId="0" applyNumberFormat="1" applyFont="1" applyFill="1" applyBorder="1"/>
    <x:xf numFmtId="202" fontId="0" fillId="0" borderId="9" xfId="0" applyNumberFormat="1" applyFont="1" applyFill="1" applyBorder="1"/>
    <x:xf numFmtId="0" fontId="0" fillId="0" borderId="9" xfId="0" applyNumberFormat="1" applyFont="1" applyFill="1" applyBorder="1" applyAlignment="1">
      <x:alignment wrapText="1"/>
    </x:xf>
    <x:xf numFmtId="202" fontId="0" fillId="0" borderId="9" xfId="0" applyNumberFormat="1" applyFont="1" applyFill="1" applyBorder="1" applyAlignment="1">
      <x:alignment wrapText="1"/>
    </x:xf>
    <x:xf numFmtId="0" fontId="0" fillId="8" borderId="9" xfId="0" applyNumberFormat="1" applyFont="1" applyFill="1" applyBorder="1" applyAlignment="1">
      <x:alignment wrapText="1"/>
    </x:xf>
    <x:xf numFmtId="202" fontId="0" fillId="8" borderId="9" xfId="0" applyNumberFormat="1" applyFont="1" applyFill="1" applyBorder="1" applyAlignment="1">
      <x:alignment wrapText="1"/>
    </x:xf>
    <x:xf numFmtId="0" fontId="10" fillId="8" borderId="9" xfId="0" applyNumberFormat="1" applyFont="1" applyFill="1" applyBorder="1" applyAlignment="1">
      <x:alignment wrapText="1"/>
    </x:xf>
    <x:xf numFmtId="202" fontId="10" fillId="8" borderId="9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202" fontId="0" fillId="0" borderId="1" xfId="0" applyNumberFormat="1" applyFont="1" applyFill="1" applyBorder="1"/>
    <x:xf numFmtId="0" fontId="0" fillId="0" borderId="2" xfId="0" applyNumberFormat="1" applyFont="1" applyFill="1" applyBorder="1"/>
    <x:xf numFmtId="202" fontId="0" fillId="0" borderId="2" xfId="0" applyNumberFormat="1" applyFont="1" applyFill="1" applyBorder="1"/>
    <x:xf numFmtId="0" fontId="0" fillId="0" borderId="3" xfId="0" applyNumberFormat="1" applyFont="1" applyFill="1" applyBorder="1"/>
    <x:xf numFmtId="202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202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202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2" fontId="0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4bedcf311415d" /><Relationship Type="http://schemas.openxmlformats.org/officeDocument/2006/relationships/theme" Target="/xl/theme/theme1.xml" Id="R52297ca643694917" /><Relationship Type="http://schemas.openxmlformats.org/officeDocument/2006/relationships/sharedStrings" Target="/xl/sharedStrings.xml" Id="Rd9482eab33df4065" /><Relationship Type="http://schemas.openxmlformats.org/officeDocument/2006/relationships/worksheet" Target="/xl/worksheets/sheet1.xml" Id="R7afb51f8bbf24df4" /><Relationship Type="http://schemas.openxmlformats.org/officeDocument/2006/relationships/worksheet" Target="/xl/worksheets/sheet2.xml" Id="Rf6cbbaad1eac4eba" /><Relationship Type="http://schemas.openxmlformats.org/officeDocument/2006/relationships/worksheet" Target="/xl/worksheets/sheet3.xml" Id="Rd2c07b2f9ecd4b4c" /><Relationship Type="http://schemas.openxmlformats.org/officeDocument/2006/relationships/worksheet" Target="/xl/worksheets/sheet4.xml" Id="R69b0275f4ab445b5" /><Relationship Type="http://schemas.openxmlformats.org/officeDocument/2006/relationships/worksheet" Target="/xl/worksheets/sheet5.xml" Id="R4233ac8135e74f03" /><Relationship Type="http://schemas.openxmlformats.org/officeDocument/2006/relationships/worksheet" Target="/xl/worksheets/sheet6.xml" Id="R73248588c435414a" /><Relationship Type="http://schemas.openxmlformats.org/officeDocument/2006/relationships/worksheet" Target="/xl/worksheets/sheet7.xml" Id="Rdeaa3c19075641a2" /><Relationship Type="http://schemas.openxmlformats.org/officeDocument/2006/relationships/worksheet" Target="/xl/worksheets/sheet8.xml" Id="R3aab1ca0e6fd4471" /><Relationship Type="http://schemas.openxmlformats.org/officeDocument/2006/relationships/worksheet" Target="/xl/worksheets/sheet9.xml" Id="Rb59b6164c06040e2" /><Relationship Type="http://schemas.openxmlformats.org/officeDocument/2006/relationships/worksheet" Target="/xl/worksheets/sheet10.xml" Id="Rb9b0f5fd1ded40dc" /><Relationship Type="http://schemas.openxmlformats.org/officeDocument/2006/relationships/worksheet" Target="/xl/worksheets/sheet11.xml" Id="R11a7e678c3a34ef8" /></Relationships>
</file>

<file path=xl/tables/table1.xml><?xml version="1.0" encoding="utf-8"?>
<x:table xmlns:x="http://schemas.openxmlformats.org/spreadsheetml/2006/main" id="1" name="QuickSequenceTable" displayName="QuickSequenceTable" ref="A4:L30" headerRowCount="1" totalsRowCount="0" totalsRowShown="0">
  <x:tableColumns count="12">
    <x:tableColumn id="1" name="顺序"/>
    <x:tableColumn id="2" name="阶段"/>
    <x:tableColumn id="3" name="找哪类师傅/负责人"/>
    <x:tableColumn id="4" name="App搜索关键词"/>
    <x:tableColumn id="5" name="本次让他做什么"/>
    <x:tableColumn id="6" name="开工前必须有"/>
    <x:tableColumn id="7" name="完成后怎么验收"/>
    <x:tableColumn id="8" name="状态"/>
    <x:tableColumn id="9" name="报价（元）"/>
    <x:tableColumn id="10" name="预约日期"/>
    <x:tableColumn id="11" name="计划开始"/>
    <x:tableColumn id="12" name="计划完成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urchaseBudgetTable" displayName="PurchaseBudgetTable" ref="A4:M29" headerRowCount="1" totalsRowCount="0" totalsRowShown="0">
  <x:tableColumns count="13">
    <x:tableColumn id="1" name="类别"/>
    <x:tableColumn id="2" name="采购项"/>
    <x:tableColumn id="3" name="规格/估算依据"/>
    <x:tableColumn id="4" name="数量"/>
    <x:tableColumn id="5" name="单位"/>
    <x:tableColumn id="6" name="低单价"/>
    <x:tableColumn id="7" name="高单价"/>
    <x:tableColumn id="8" name="低小计"/>
    <x:tableColumn id="9" name="高小计"/>
    <x:tableColumn id="10" name="最晚采购时间"/>
    <x:tableColumn id="11" name="负责人"/>
    <x:tableColumn id="12" name="是否计入"/>
    <x:tableColumn id="13" name="备注/风险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7" name="LaborBudgetTable" displayName="LaborBudgetTable" ref="A4:L20" headerRowCount="1" totalsRowCount="0" totalsRowShown="0">
  <x:tableColumns count="12">
    <x:tableColumn id="1" name="工作包"/>
    <x:tableColumn id="2" name="工种"/>
    <x:tableColumn id="3" name="工作范围/估算依据"/>
    <x:tableColumn id="4" name="人数/次数"/>
    <x:tableColumn id="5" name="天数"/>
    <x:tableColumn id="6" name="单价"/>
    <x:tableColumn id="7" name="计价口径"/>
    <x:tableColumn id="8" name="估算人工"/>
    <x:tableColumn id="9" name="是否计入"/>
    <x:tableColumn id="10" name="计划时间"/>
    <x:tableColumn id="11" name="备注"/>
    <x:tableColumn id="12" name="计入预算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8" name="CutoverPlanTable" displayName="CutoverPlanTable" ref="A8:G26" headerRowCount="1" totalsRowCount="0" totalsRowShown="0">
  <x:tableColumns count="7">
    <x:tableColumn id="1" name="相对日期"/>
    <x:tableColumn id="2" name="时间"/>
    <x:tableColumn id="3" name="事项"/>
    <x:tableColumn id="4" name="负责人"/>
    <x:tableColumn id="5" name="具体动作"/>
    <x:tableColumn id="6" name="成功/停机边界"/>
    <x:tableColumn id="7" name="状态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2" name="WorkerSequenceTable" displayName="WorkerSequenceTable" ref="A5:P31" headerRowCount="1" totalsRowCount="0" totalsRowShown="0">
  <x:tableColumns count="16">
    <x:tableColumn id="1" name="顺序"/>
    <x:tableColumn id="2" name="施工阶段"/>
    <x:tableColumn id="3" name="找哪类师傅/负责人"/>
    <x:tableColumn id="4" name="App搜索关键词"/>
    <x:tableColumn id="5" name="具体工作"/>
    <x:tableColumn id="6" name="联系师傅时这样说"/>
    <x:tableColumn id="7" name="前置资料/条件"/>
    <x:tableColumn id="8" name="需配合工种"/>
    <x:tableColumn id="9" name="验收标准"/>
    <x:tableColumn id="10" name="风险与禁止项"/>
    <x:tableColumn id="11" name="状态"/>
    <x:tableColumn id="12" name="联系人/平台"/>
    <x:tableColumn id="13" name="报价（元）"/>
    <x:tableColumn id="14" name="预约日期"/>
    <x:tableColumn id="15" name="计划开始"/>
    <x:tableColumn id="16" name="计划完成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3" name="TradePackageTable" displayName="TradePackageTable" ref="A4:E13" headerRowCount="1" totalsRowCount="0" totalsRowShown="0">
  <x:tableColumns count="5">
    <x:tableColumn id="1" name="工种"/>
    <x:tableColumn id="2" name="App搜索关键词"/>
    <x:tableColumn id="3" name="打包给他的工作"/>
    <x:tableColumn id="4" name="何时进场"/>
    <x:tableColumn id="5" name="下单要点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4" name="PrestartCheckTable" displayName="PrestartCheckTable" ref="A3:E12" headerRowCount="1" totalsRowCount="0" totalsRowShown="0">
  <x:tableColumns count="5">
    <x:tableColumn id="1" name="确认类别"/>
    <x:tableColumn id="2" name="必须拿到的信息"/>
    <x:tableColumn id="3" name="负责人"/>
    <x:tableColumn id="4" name="状态"/>
    <x:tableColumn id="5" name="不确认的后果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5" name="LatestDesignSyncTable" displayName="LatestDesignSyncTable" ref="A4:G8" headerRowCount="1" totalsRowCount="0" totalsRowShown="0">
  <x:tableColumns count="7">
    <x:tableColumn id="1" name="专项"/>
    <x:tableColumn id="2" name="当前依据"/>
    <x:tableColumn id="3" name="已确认结论"/>
    <x:tableColumn id="4" name="开工前待确认"/>
    <x:tableColumn id="5" name="已同步的施工调整"/>
    <x:tableColumn id="6" name="负责人"/>
    <x:tableColumn id="7" name="状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92599ce578b42b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a33e3a1f221416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067378ab4c7f48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1927e63fcbfb499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82b3c69df1b843f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46d9650526d3447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86a85be05a924c8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76f08823dcf24bf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0" hidden="0" customWidth="1"/>
    <x:col min="3" max="3" width="22" hidden="0" customWidth="1"/>
    <x:col min="4" max="4" width="23" hidden="0" customWidth="1"/>
    <x:col min="5" max="5" width="36" hidden="0" customWidth="1"/>
    <x:col min="6" max="6" width="27" hidden="0" customWidth="1"/>
    <x:col min="7" max="7" width="36" hidden="0" customWidth="1"/>
    <x:col min="8" max="8" width="11" hidden="0" customWidth="1"/>
    <x:col min="9" max="9" width="12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34" customHeight="1">
      <x:c r="A1" s="3" t="str">
        <x:v>疯狂宠物城｜一页执行表（照顺序联系师傅）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>
      <x:c r="A2" s="6" t="str">
        <x:v>目标：2026-09-15完成；2026-09-16至09-30只用于返工和机动。先清厚灰，再做水电等扬尘作业；墙面自刷后，最后自己做水泥地面固化处理。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4" ht="15" hidden="0" customHeight="1">
      <x:c r="A4" s="11" t="str">
        <x:v>顺序</x:v>
      </x:c>
      <x:c r="B4" s="11" t="str">
        <x:v>阶段</x:v>
      </x:c>
      <x:c r="C4" s="11" t="str">
        <x:v>找哪类师傅/负责人</x:v>
      </x:c>
      <x:c r="D4" s="11" t="str">
        <x:v>App搜索关键词</x:v>
      </x:c>
      <x:c r="E4" s="11" t="str">
        <x:v>本次让他做什么</x:v>
      </x:c>
      <x:c r="F4" s="11" t="str">
        <x:v>开工前必须有</x:v>
      </x:c>
      <x:c r="G4" s="11" t="str">
        <x:v>完成后怎么验收</x:v>
      </x:c>
      <x:c r="H4" s="11" t="str">
        <x:v>状态</x:v>
      </x:c>
      <x:c r="I4" s="11" t="str">
        <x:v>报价（元）</x:v>
      </x:c>
      <x:c r="J4" s="11" t="str">
        <x:v>预约日期</x:v>
      </x:c>
      <x:c r="K4" s="11" t="str">
        <x:v>计划开始</x:v>
      </x:c>
      <x:c r="L4" s="11" t="str">
        <x:v>计划完成</x:v>
      </x:c>
    </x:row>
    <x:row r="5" ht="21.600000381469727" hidden="0" customHeight="1">
      <x:c r="A5" s="22" t="n">
        <x:v>1</x:v>
      </x:c>
      <x:c r="B5" s="25" t="str">
        <x:v>开工前</x:v>
      </x:c>
      <x:c r="C5" s="25" t="str">
        <x:v>你本人/物业（不找工人）</x:v>
      </x:c>
      <x:c r="D5" s="25" t="str">
        <x:v>物业报备、施工许可</x:v>
      </x:c>
      <x:c r="E5" s="19" t="str">
        <x:v>确认施工时间、垃圾清运、消防/喷淋/排风限制、玻璃门审批和用电增容条件</x:v>
      </x:c>
      <x:c r="F5" s="19" t="str">
        <x:v>租赁/物业资料；现状照片</x:v>
      </x:c>
      <x:c r="G5" s="19" t="str">
        <x:v>拿到可执行的物业要求；不靠口头猜测</x:v>
      </x:c>
      <x:c r="H5" s="28" t="str">
        <x:v>未开始</x:v>
      </x:c>
      <x:c r="I5" s="31" t="str"/>
      <x:c r="J5" s="34" t="str"/>
      <x:c r="K5" s="34" t="n">
        <x:v>46268</x:v>
      </x:c>
      <x:c r="L5" s="34" t="n">
        <x:v>46268</x:v>
      </x:c>
    </x:row>
    <x:row r="6" ht="32.400001525878906" hidden="0" customHeight="1">
      <x:c r="A6" s="23" t="n">
        <x:v>2</x:v>
      </x:c>
      <x:c r="B6" s="26" t="str">
        <x:v>联合踏勘</x:v>
      </x:c>
      <x:c r="C6" s="26" t="str">
        <x:v>持证电工</x:v>
      </x:c>
      <x:c r="D6" s="26" t="str">
        <x:v>商铺水电改造、明线电工</x:v>
      </x:c>
      <x:c r="E6" s="20" t="str">
        <x:v>复核电表箱、进线相数、总开关、接地和可用容量；核对旧店待迁空气开关箱是否具备总隔离、完整分路RCBO、连续PE及足够分断/载流能力；记录全部设备铭牌</x:v>
      </x:c>
      <x:c r="F6" s="20" t="str">
        <x:v>V8.6.2 EL-01；设备铭牌；电箱照片</x:v>
      </x:c>
      <x:c r="G6" s="20" t="str">
        <x:v>书面给出单/三相、可用容量、回路表、线径与保护器建议；明确旧箱可直接迁装、需补RCBO，还是必须换箱/增容</x:v>
      </x:c>
      <x:c r="H6" s="29" t="str">
        <x:v>未开始</x:v>
      </x:c>
      <x:c r="I6" s="32" t="str"/>
      <x:c r="J6" s="35" t="str"/>
      <x:c r="K6" s="35" t="n">
        <x:v>46268</x:v>
      </x:c>
      <x:c r="L6" s="35" t="n">
        <x:v>46268</x:v>
      </x:c>
    </x:row>
    <x:row r="7" ht="21.600000381469727" hidden="0" customHeight="1">
      <x:c r="A7" s="23" t="n">
        <x:v>3</x:v>
      </x:c>
      <x:c r="B7" s="26" t="str">
        <x:v>联合踏勘</x:v>
      </x:c>
      <x:c r="C7" s="26" t="str">
        <x:v>给排水工/水暖工</x:v>
      </x:c>
      <x:c r="D7" s="26" t="str">
        <x:v>商用上下水、PPR明管、排水改造</x:v>
      </x:c>
      <x:c r="E7" s="20" t="str">
        <x:v>打开复核W0水源与D0排水：记录口径、中心标高、接入方向和水压；实测两处洗护池、拖把池至D0的重力排水坡度</x:v>
      </x:c>
      <x:c r="F7" s="20" t="str">
        <x:v>V8.6.2 PL-01；现场标高</x:v>
      </x:c>
      <x:c r="G7" s="20" t="str">
        <x:v>确认冷水PPR25/支管PPR20、热水PPR20及概念DN50支管/DN75主干是否成立；给出局部抬高或接入口改造条件</x:v>
      </x:c>
      <x:c r="H7" s="29" t="str">
        <x:v>未开始</x:v>
      </x:c>
      <x:c r="I7" s="32" t="str"/>
      <x:c r="J7" s="35" t="str"/>
      <x:c r="K7" s="35" t="n">
        <x:v>46268</x:v>
      </x:c>
      <x:c r="L7" s="35" t="n">
        <x:v>46268</x:v>
      </x:c>
    </x:row>
    <x:row r="8" ht="21.600000381469727" hidden="0" customHeight="1">
      <x:c r="A8" s="23" t="n">
        <x:v>4</x:v>
      </x:c>
      <x:c r="B8" s="26" t="str">
        <x:v>首次清洁</x:v>
      </x:c>
      <x:c r="C8" s="26" t="str">
        <x:v>开荒保洁/工业吸尘保洁</x:v>
      </x:c>
      <x:c r="D8" s="26" t="str">
        <x:v>商铺开荒保洁、工业吸尘、厚灰清理</x:v>
      </x:c>
      <x:c r="E8" s="20" t="str">
        <x:v>先清除地面和墙角大量浮灰：工业吸尘、扫洗结合、油污点局部去污；不做打蜡</x:v>
      </x:c>
      <x:c r="F8" s="20" t="str">
        <x:v>物业供水排水条件；垃圾清运规则</x:v>
      </x:c>
      <x:c r="G8" s="20" t="str">
        <x:v>手摸地面不再明显扬灰；墙角、柱边、沟槽无成堆灰尘；地面无大片油污和积水</x:v>
      </x:c>
      <x:c r="H8" s="29" t="str">
        <x:v>未开始</x:v>
      </x:c>
      <x:c r="I8" s="32" t="str"/>
      <x:c r="J8" s="35" t="str"/>
      <x:c r="K8" s="35" t="n">
        <x:v>46268</x:v>
      </x:c>
      <x:c r="L8" s="35" t="n">
        <x:v>46268</x:v>
      </x:c>
    </x:row>
    <x:row r="9" ht="21.600000381469727" hidden="0" customHeight="1">
      <x:c r="A9" s="23" t="n">
        <x:v>5</x:v>
      </x:c>
      <x:c r="B9" s="26" t="str">
        <x:v>DIY准备</x:v>
      </x:c>
      <x:c r="C9" s="26" t="str">
        <x:v>你本人（墙面自刷）</x:v>
      </x:c>
      <x:c r="D9" s="26" t="str">
        <x:v>不发单；购买墙面修补和防霉乳胶漆材料</x:v>
      </x:c>
      <x:c r="E9" s="20" t="str">
        <x:v>检查返潮、霉斑、空鼓、裂缝和旧漆附着；确定只做必要基层修补，墙面视觉按暖白底+低密度橄榄绿/米灰手刷点缀</x:v>
      </x:c>
      <x:c r="F9" s="20" t="str">
        <x:v>墙面克制手刷效果图V2；现场基层照片</x:v>
      </x:c>
      <x:c r="G9" s="20" t="str">
        <x:v>基层问题位置已标记；材料数量、底漆/面漆配套和干燥时间明确</x:v>
      </x:c>
      <x:c r="H9" s="29" t="str">
        <x:v>未开始</x:v>
      </x:c>
      <x:c r="I9" s="32" t="str"/>
      <x:c r="J9" s="35" t="str"/>
      <x:c r="K9" s="35" t="n">
        <x:v>46268</x:v>
      </x:c>
      <x:c r="L9" s="35" t="n">
        <x:v>46269</x:v>
      </x:c>
    </x:row>
    <x:row r="10" ht="21.600000381469727" hidden="0" customHeight="1">
      <x:c r="A10" s="23" t="n">
        <x:v>6</x:v>
      </x:c>
      <x:c r="B10" s="26" t="str">
        <x:v>联合踏勘</x:v>
      </x:c>
      <x:c r="C10" s="26" t="str">
        <x:v>玻璃门商家/门窗安装工</x:v>
      </x:c>
      <x:c r="D10" s="26" t="str">
        <x:v>商用玻璃门、钢化玻璃门</x:v>
      </x:c>
      <x:c r="E10" s="20" t="str">
        <x:v>现场实测门洞宽高、墙体、地面高差、开启方向和五金方案；图纸门洞约1450mm仅参考</x:v>
      </x:c>
      <x:c r="F10" s="20" t="str">
        <x:v>物业要求；V8.6.2平面</x:v>
      </x:c>
      <x:c r="G10" s="20" t="str">
        <x:v>确认净门洞、玻璃厚度/标识、门框、锁、闭门/限位及交期</x:v>
      </x:c>
      <x:c r="H10" s="29" t="str">
        <x:v>未开始</x:v>
      </x:c>
      <x:c r="I10" s="32" t="str"/>
      <x:c r="J10" s="35" t="str"/>
      <x:c r="K10" s="35" t="n">
        <x:v>46269</x:v>
      </x:c>
      <x:c r="L10" s="35" t="n">
        <x:v>46269</x:v>
      </x:c>
    </x:row>
    <x:row r="11" ht="21.600000381469727" hidden="0" customHeight="1">
      <x:c r="A11" s="23" t="n">
        <x:v>7</x:v>
      </x:c>
      <x:c r="B11" s="26" t="str">
        <x:v>联合踏勘</x:v>
      </x:c>
      <x:c r="C11" s="26" t="str">
        <x:v>空调安装维修工</x:v>
      </x:c>
      <x:c r="D11" s="26" t="str">
        <x:v>空调移机、回收冷媒、抽真空</x:v>
      </x:c>
      <x:c r="E11" s="20" t="str">
        <x:v>检查旧空调工况、冷媒类型、铜管能否复用；复核新店穿墙孔、冷凝水坡度和电源位置</x:v>
      </x:c>
      <x:c r="F11" s="20" t="str">
        <x:v>空调铭牌；V8.6.2机电说明</x:v>
      </x:c>
      <x:c r="G11" s="20" t="str">
        <x:v>确认室内外机位置、管长、孔位、排水和用电条件</x:v>
      </x:c>
      <x:c r="H11" s="29" t="str">
        <x:v>未开始</x:v>
      </x:c>
      <x:c r="I11" s="32" t="str"/>
      <x:c r="J11" s="35" t="str"/>
      <x:c r="K11" s="35" t="n">
        <x:v>46269</x:v>
      </x:c>
      <x:c r="L11" s="35" t="n">
        <x:v>46269</x:v>
      </x:c>
    </x:row>
    <x:row r="12" ht="21.600000381469727" hidden="0" customHeight="1">
      <x:c r="A12" s="23" t="n">
        <x:v>8</x:v>
      </x:c>
      <x:c r="B12" s="26" t="str">
        <x:v>拆迁准备</x:v>
      </x:c>
      <x:c r="C12" s="26" t="str">
        <x:v>搬运/家具拆装师傅</x:v>
      </x:c>
      <x:c r="D12" s="26" t="str">
        <x:v>商用家具拆装、同城搬运</x:v>
      </x:c>
      <x:c r="E12" s="20" t="str">
        <x:v>盘点并拍照编号：狗笼、3个猫箱、收银台、中岛；确认车辆、楼层和搬运通道</x:v>
      </x:c>
      <x:c r="F12" s="20" t="str">
        <x:v>设备尺寸；两店地址/停车条件</x:v>
      </x:c>
      <x:c r="G12" s="20" t="str">
        <x:v>形成编号清单和保护方案；明确破损责任</x:v>
      </x:c>
      <x:c r="H12" s="29" t="str">
        <x:v>未开始</x:v>
      </x:c>
      <x:c r="I12" s="32" t="str"/>
      <x:c r="J12" s="35" t="str"/>
      <x:c r="K12" s="35" t="n">
        <x:v>46269</x:v>
      </x:c>
      <x:c r="L12" s="35" t="n">
        <x:v>46269</x:v>
      </x:c>
    </x:row>
    <x:row r="13" ht="21.600000381469727" hidden="0" customHeight="1">
      <x:c r="A13" s="23" t="n">
        <x:v>9</x:v>
      </x:c>
      <x:c r="B13" s="26" t="str">
        <x:v>新店清场</x:v>
      </x:c>
      <x:c r="C13" s="26" t="str">
        <x:v>拆除/杂工/保洁</x:v>
      </x:c>
      <x:c r="D13" s="26" t="str">
        <x:v>商铺清运、成品保护</x:v>
      </x:c>
      <x:c r="E13" s="20" t="str">
        <x:v>清空施工区、拆除确定废弃物、保护电箱/消防/排风和保留设施；垃圾分类清运</x:v>
      </x:c>
      <x:c r="F13" s="20" t="str">
        <x:v>保留/拆除标记图</x:v>
      </x:c>
      <x:c r="G13" s="20" t="str">
        <x:v>现场清空、保留设施无损、垃圾去向符合物业要求</x:v>
      </x:c>
      <x:c r="H13" s="29" t="str">
        <x:v>未开始</x:v>
      </x:c>
      <x:c r="I13" s="32" t="str"/>
      <x:c r="J13" s="35" t="str"/>
      <x:c r="K13" s="35" t="n">
        <x:v>46269</x:v>
      </x:c>
      <x:c r="L13" s="35" t="n">
        <x:v>46269</x:v>
      </x:c>
    </x:row>
    <x:row r="14" ht="32.400001525878906" hidden="0" customHeight="1">
      <x:c r="A14" s="23" t="n">
        <x:v>10</x:v>
      </x:c>
      <x:c r="B14" s="26" t="str">
        <x:v>放线定位</x:v>
      </x:c>
      <x:c r="C14" s="26" t="str">
        <x:v>水电工+你本人</x:v>
      </x:c>
      <x:c r="D14" s="26" t="str">
        <x:v>水电放线、设备定位</x:v>
      </x:c>
      <x:c r="E14" s="20" t="str">
        <x:v>按V8.6.2布局和MEP图在地面/墙面标设备外框、通道、门、插座、阀门、排水、灯位；同步标出高位强电H≈3300、给水H≈1800–2000、低位排水罩H≈150–180</x:v>
      </x:c>
      <x:c r="F14" s="20" t="str">
        <x:v>V8.6.2平面；设备实物尺寸</x:v>
      </x:c>
      <x:c r="G14" s="20" t="str">
        <x:v>所有点位拍照存档并由相关师傅确认接口</x:v>
      </x:c>
      <x:c r="H14" s="29" t="str">
        <x:v>未开始</x:v>
      </x:c>
      <x:c r="I14" s="32" t="str"/>
      <x:c r="J14" s="35" t="str"/>
      <x:c r="K14" s="35" t="n">
        <x:v>46269</x:v>
      </x:c>
      <x:c r="L14" s="35" t="n">
        <x:v>46269</x:v>
      </x:c>
    </x:row>
    <x:row r="15" ht="21.600000381469727" hidden="0" customHeight="1">
      <x:c r="A15" s="23" t="n">
        <x:v>11</x:v>
      </x:c>
      <x:c r="B15" s="26" t="str">
        <x:v>地面修补</x:v>
      </x:c>
      <x:c r="C15" s="26" t="str">
        <x:v>你本人；必要时找水泥地面修补师傅</x:v>
      </x:c>
      <x:c r="D15" s="26" t="str">
        <x:v>水泥地面裂缝修补、起砂修补、局部找平</x:v>
      </x:c>
      <x:c r="E15" s="20" t="str">
        <x:v>清洁后检查裂缝、孔洞、松散起砂和明显高低差；只修坏点，不铺地砖</x:v>
      </x:c>
      <x:c r="F15" s="20" t="str">
        <x:v>首次清洁完成；地面完全干燥；给排水点位已确认</x:v>
      </x:c>
      <x:c r="G15" s="20" t="str">
        <x:v>松动物已清除；修补材料粘结牢固；排水口、清扫口和检修位置未被封住</x:v>
      </x:c>
      <x:c r="H15" s="29" t="str">
        <x:v>未开始</x:v>
      </x:c>
      <x:c r="I15" s="32" t="str"/>
      <x:c r="J15" s="35" t="str"/>
      <x:c r="K15" s="35" t="n">
        <x:v>46270</x:v>
      </x:c>
      <x:c r="L15" s="35" t="n">
        <x:v>46270</x:v>
      </x:c>
    </x:row>
    <x:row r="16" ht="43.20000076293945" hidden="0" customHeight="1">
      <x:c r="A16" s="23" t="n">
        <x:v>12</x:v>
      </x:c>
      <x:c r="B16" s="26" t="str">
        <x:v>给排水粗装</x:v>
      </x:c>
      <x:c r="C16" s="26" t="str">
        <x:v>给排水工/水暖工</x:v>
      </x:c>
      <x:c r="D16" s="26" t="str">
        <x:v>PPR明管、PVC排水、阀门存水弯</x:v>
      </x:c>
      <x:c r="E16" s="20" t="str">
        <x:v>按V8.6.2 PL-01明装冷水PPR25/支管PPR20、热水PPR20保温；排水先以DN50支管、DN75主干和1.5%/2%概念坡度放样，待D0实测后定案</x:v>
      </x:c>
      <x:c r="F16" s="20" t="str">
        <x:v>V8.6.2 PL-01、MEP-AX-01；W0/D0实测记录</x:v>
      </x:c>
      <x:c r="G16" s="20" t="str">
        <x:v>给水试压无渗漏；排水通水顺畅无倒坡；支架牢固</x:v>
      </x:c>
      <x:c r="H16" s="29" t="str">
        <x:v>未开始</x:v>
      </x:c>
      <x:c r="I16" s="32" t="str"/>
      <x:c r="J16" s="35" t="str"/>
      <x:c r="K16" s="35" t="n">
        <x:v>46270</x:v>
      </x:c>
      <x:c r="L16" s="35" t="n">
        <x:v>46271</x:v>
      </x:c>
    </x:row>
    <x:row r="17" ht="43.20000076293945" hidden="0" customHeight="1">
      <x:c r="A17" s="23" t="n">
        <x:v>13</x:v>
      </x:c>
      <x:c r="B17" s="26" t="str">
        <x:v>强电粗装</x:v>
      </x:c>
      <x:c r="C17" s="26" t="str">
        <x:v>持证电工</x:v>
      </x:c>
      <x:c r="D17" s="26" t="str">
        <x:v>配电箱、金属线槽、独立回路</x:v>
      </x:c>
      <x:c r="E17" s="20" t="str">
        <x:v>新店先按V8.6.2 EL-01完成H≈3300高位线槽/桥架、必需分支回路、湿区防水工业插座箱和设备电源；旧店配电箱暂不拆，新店回路留编号终端</x:v>
      </x:c>
      <x:c r="F17" s="20" t="str">
        <x:v>V8.6.2 EL-01、RCP-01；设备铭牌/容量复核；旧箱清单</x:v>
      </x:c>
      <x:c r="G17" s="20" t="str">
        <x:v>切换前完成绝缘、接地、漏保、回路编号预检；旧箱确认有总隔离、完整分路保护及足够容量；不能扩容时形成书面错峰规则</x:v>
      </x:c>
      <x:c r="H17" s="29" t="str">
        <x:v>未开始</x:v>
      </x:c>
      <x:c r="I17" s="32" t="str"/>
      <x:c r="J17" s="35" t="str"/>
      <x:c r="K17" s="35" t="n">
        <x:v>46270</x:v>
      </x:c>
      <x:c r="L17" s="35" t="n">
        <x:v>46272</x:v>
      </x:c>
    </x:row>
    <x:row r="18" ht="21.600000381469727" hidden="0" customHeight="1">
      <x:c r="A18" s="23" t="n">
        <x:v>14</x:v>
      </x:c>
      <x:c r="B18" s="26" t="str">
        <x:v>空调预埋</x:v>
      </x:c>
      <x:c r="C18" s="26" t="str">
        <x:v>空调安装维修工</x:v>
      </x:c>
      <x:c r="D18" s="26" t="str">
        <x:v>空调铜管、冷凝水、穿墙孔</x:v>
      </x:c>
      <x:c r="E18" s="20" t="str">
        <x:v>在墙面封闭和刷漆前确定孔位，敷设/更换铜管、联机线和有坡冷凝水管，做好套管与封堵</x:v>
      </x:c>
      <x:c r="F18" s="20" t="str">
        <x:v>空调踏勘结果</x:v>
      </x:c>
      <x:c r="G18" s="20" t="str">
        <x:v>冷凝水灌水试验畅通；孔洞向外找坡并密封</x:v>
      </x:c>
      <x:c r="H18" s="29" t="str">
        <x:v>未开始</x:v>
      </x:c>
      <x:c r="I18" s="32" t="str"/>
      <x:c r="J18" s="35" t="str"/>
      <x:c r="K18" s="35" t="n">
        <x:v>46271</x:v>
      </x:c>
      <x:c r="L18" s="35" t="n">
        <x:v>46272</x:v>
      </x:c>
    </x:row>
    <x:row r="19" ht="32.400001525878906" hidden="0" customHeight="1">
      <x:c r="A19" s="23" t="n">
        <x:v>15</x:v>
      </x:c>
      <x:c r="B19" s="26" t="str">
        <x:v>DIY墙面</x:v>
      </x:c>
      <x:c r="C19" s="26" t="str">
        <x:v>你本人（自己刷墙）</x:v>
      </x:c>
      <x:c r="D19" s="26" t="str">
        <x:v>不发单；墙面修补、底漆、防霉乳胶漆</x:v>
      </x:c>
      <x:c r="E19" s="20" t="str">
        <x:v>水电开孔和基层问题处理完后，只做必要修补与暖白底；按最新V2小样少量手刷橄榄绿/米灰短笔触和圆点，避开设备、管线、检修口和高磨损下墙</x:v>
      </x:c>
      <x:c r="F19" s="20" t="str">
        <x:v>墙面克制手刷效果图V2；墙面干燥；水电/空调粗装完成</x:v>
      </x:c>
      <x:c r="G19" s="20" t="str">
        <x:v>无起皮、漏底和明显流挂；阴阳角、线槽及接口周边收口整齐；充分干燥</x:v>
      </x:c>
      <x:c r="H19" s="29" t="str">
        <x:v>未开始</x:v>
      </x:c>
      <x:c r="I19" s="32" t="str"/>
      <x:c r="J19" s="35" t="str"/>
      <x:c r="K19" s="35" t="n">
        <x:v>46273</x:v>
      </x:c>
      <x:c r="L19" s="35" t="n">
        <x:v>46274</x:v>
      </x:c>
    </x:row>
    <x:row r="20" ht="21.600000381469727" hidden="0" customHeight="1">
      <x:c r="A20" s="23" t="n">
        <x:v>16</x:v>
      </x:c>
      <x:c r="B20" s="26" t="str">
        <x:v>门安装</x:v>
      </x:c>
      <x:c r="C20" s="26" t="str">
        <x:v>玻璃门商家/门窗安装工</x:v>
      </x:c>
      <x:c r="D20" s="26" t="str">
        <x:v>商用钢化玻璃门安装</x:v>
      </x:c>
      <x:c r="E20" s="20" t="str">
        <x:v>拆旧门（若前期未拆）、安装门框/门体/五金/锁/闭门或限位、玻璃安全标识并收口</x:v>
      </x:c>
      <x:c r="F20" s="20" t="str">
        <x:v>物业批准；最终复尺单；地面完成</x:v>
      </x:c>
      <x:c r="G20" s="20" t="str">
        <x:v>启闭顺畅不自开自关；缝隙均匀；锁/限位有效；玻璃有安全标识；收口防绊</x:v>
      </x:c>
      <x:c r="H20" s="29" t="str">
        <x:v>未开始</x:v>
      </x:c>
      <x:c r="I20" s="32" t="str"/>
      <x:c r="J20" s="35" t="str"/>
      <x:c r="K20" s="35" t="n">
        <x:v>46275</x:v>
      </x:c>
      <x:c r="L20" s="35" t="n">
        <x:v>46275</x:v>
      </x:c>
    </x:row>
    <x:row r="21" ht="32.400001525878906" hidden="0" customHeight="1">
      <x:c r="A21" s="23" t="n">
        <x:v>17</x:v>
      </x:c>
      <x:c r="B21" s="26" t="str">
        <x:v>DIY地面</x:v>
      </x:c>
      <x:c r="C21" s="26" t="str">
        <x:v>你本人（自己做水泥地面）</x:v>
      </x:c>
      <x:c r="D21" s="26" t="str">
        <x:v>不发单；工业吸尘、混凝土固化剂/密封保护剂施工</x:v>
      </x:c>
      <x:c r="E21" s="20" t="str">
        <x:v>除日托人工草坪外，保留原水泥地面；全部扬尘作业完成后再次工业吸尘和清洗，修补后先做固化剂小样，再按同体系说明做必要透明保护</x:v>
      </x:c>
      <x:c r="F21" s="20" t="str">
        <x:v>V8.6.2视觉策略；地面修补完成；无油污浮灰；含水状态合格</x:v>
      </x:c>
      <x:c r="G21" s="20" t="str">
        <x:v>先验收小样：不起白、不发黏、无明显花斑；全场干燥后不明显扬尘，表面均匀且不打滑</x:v>
      </x:c>
      <x:c r="H21" s="29" t="str">
        <x:v>未开始</x:v>
      </x:c>
      <x:c r="I21" s="32" t="str"/>
      <x:c r="J21" s="35" t="str"/>
      <x:c r="K21" s="35" t="n">
        <x:v>46276</x:v>
      </x:c>
      <x:c r="L21" s="35" t="n">
        <x:v>46278</x:v>
      </x:c>
    </x:row>
    <x:row r="22" ht="21.600000381469727" hidden="0" customHeight="1">
      <x:c r="A22" s="23" t="n">
        <x:v>18</x:v>
      </x:c>
      <x:c r="B22" s="26" t="str">
        <x:v>固化养护</x:v>
      </x:c>
      <x:c r="C22" s="26" t="str">
        <x:v>你本人</x:v>
      </x:c>
      <x:c r="D22" s="26" t="str">
        <x:v>地面封闭养护</x:v>
      </x:c>
      <x:c r="E22" s="20" t="str">
        <x:v>按所购产品要求封闭地面，禁止人员、梯子、设备和水进入；准备切换夜所需保护板</x:v>
      </x:c>
      <x:c r="F22" s="20" t="str">
        <x:v>固化剂产品说明；通风条件</x:v>
      </x:c>
      <x:c r="G22" s="20" t="str">
        <x:v>无发黏、泛白和明显花斑；达到产品标注开放时间</x:v>
      </x:c>
      <x:c r="H22" s="29" t="str">
        <x:v>未开始</x:v>
      </x:c>
      <x:c r="I22" s="32" t="str"/>
      <x:c r="J22" s="35" t="str"/>
      <x:c r="K22" s="35" t="n">
        <x:v>46278</x:v>
      </x:c>
      <x:c r="L22" s="35" t="n">
        <x:v>46279</x:v>
      </x:c>
    </x:row>
    <x:row r="23" ht="21.600000381469727" hidden="0" customHeight="1">
      <x:c r="A23" s="23" t="n">
        <x:v>19</x:v>
      </x:c>
      <x:c r="B23" s="26" t="str">
        <x:v>切换准备</x:v>
      </x:c>
      <x:c r="C23" s="26" t="str">
        <x:v>你本人+四类师傅</x:v>
      </x:c>
      <x:c r="D23" s="26" t="str">
        <x:v>夜间搬店联排、停业切换</x:v>
      </x:c>
      <x:c r="E23" s="20" t="str">
        <x:v>确认旧店最后接单时间；电工、水暖工、空调工、搬运工同一晚到场；新店接口、工具、辅料和车辆全部提前就位</x:v>
      </x:c>
      <x:c r="F23" s="20" t="str">
        <x:v>新店地面已开放；所有新店粗装已预验收</x:v>
      </x:c>
      <x:c r="G23" s="20" t="str">
        <x:v>人员、车辆、钥匙、物业夜间权限、材料与工具全部确认；建立微信群和电话表</x:v>
      </x:c>
      <x:c r="H23" s="29" t="str">
        <x:v>未开始</x:v>
      </x:c>
      <x:c r="I23" s="32" t="str"/>
      <x:c r="J23" s="35" t="str"/>
      <x:c r="K23" s="35" t="n">
        <x:v>46278</x:v>
      </x:c>
      <x:c r="L23" s="35" t="n">
        <x:v>46278</x:v>
      </x:c>
    </x:row>
    <x:row r="24" ht="32.400001525878906" hidden="0" customHeight="1">
      <x:c r="A24" s="23" t="n">
        <x:v>20</x:v>
      </x:c>
      <x:c r="B24" s="26" t="str">
        <x:v>切换夜</x:v>
      </x:c>
      <x:c r="C24" s="26" t="str">
        <x:v>持证电工（核心）</x:v>
      </x:c>
      <x:c r="D24" s="26" t="str">
        <x:v>旧配电箱/空气开关箱夜间迁装</x:v>
      </x:c>
      <x:c r="E24" s="20" t="str">
        <x:v>旧店闭店后总电源安全断电，逐回路复核标签，拆下旧配电箱/断路器并运到新店；接入已预敷的新店总进线和分支回路，逐回路送电测试</x:v>
      </x:c>
      <x:c r="F24" s="20" t="str">
        <x:v>物业允许夜间停送电；新店线缆全部完成并编号；旧箱容量/状态复核合格</x:v>
      </x:c>
      <x:c r="G24" s="20" t="str">
        <x:v>箱体固定、总开关/支路标识清楚；绝缘、接地、漏保动作和负载测试通过；无过热异味</x:v>
      </x:c>
      <x:c r="H24" s="29" t="str">
        <x:v>未开始</x:v>
      </x:c>
      <x:c r="I24" s="32" t="str"/>
      <x:c r="J24" s="35" t="str"/>
      <x:c r="K24" s="35" t="n">
        <x:v>46279</x:v>
      </x:c>
      <x:c r="L24" s="35" t="n">
        <x:v>46279</x:v>
      </x:c>
    </x:row>
    <x:row r="25" ht="21.600000381469727" hidden="0" customHeight="1">
      <x:c r="A25" s="23" t="n">
        <x:v>21</x:v>
      </x:c>
      <x:c r="B25" s="26" t="str">
        <x:v>切换夜</x:v>
      </x:c>
      <x:c r="C25" s="26" t="str">
        <x:v>持证电工</x:v>
      </x:c>
      <x:c r="D25" s="26" t="str">
        <x:v>灯轨/条形灯夜间拆装</x:v>
      </x:c>
      <x:c r="E25" s="20" t="str">
        <x:v>旧店闭店后断电，拆4条灯轨连灯和3个条形灯，编号运输；新店预装支架和线缆已完成，到场即固定、接线和试亮</x:v>
      </x:c>
      <x:c r="F25" s="20" t="str">
        <x:v>新店支架/线缆/开关已完成；旧店最后营业结束</x:v>
      </x:c>
      <x:c r="G25" s="20" t="str">
        <x:v>全部灯具试亮；分组正确；配件齐全；旧店线头安全封闭</x:v>
      </x:c>
      <x:c r="H25" s="29" t="str">
        <x:v>未开始</x:v>
      </x:c>
      <x:c r="I25" s="32" t="str"/>
      <x:c r="J25" s="35" t="str"/>
      <x:c r="K25" s="35" t="n">
        <x:v>46279</x:v>
      </x:c>
      <x:c r="L25" s="35" t="n">
        <x:v>46279</x:v>
      </x:c>
    </x:row>
    <x:row r="26" ht="21.600000381469727" hidden="0" customHeight="1">
      <x:c r="A26" s="23" t="n">
        <x:v>22</x:v>
      </x:c>
      <x:c r="B26" s="26" t="str">
        <x:v>切换夜</x:v>
      </x:c>
      <x:c r="C26" s="26" t="str">
        <x:v>给排水工+持证电工</x:v>
      </x:c>
      <x:c r="D26" s="26" t="str">
        <x:v>洗猫盆、热水器夜间迁装</x:v>
      </x:c>
      <x:c r="E26" s="20" t="str">
        <x:v>旧店最后一单结束后排空拆洗猫盆和热水器；运到新店，直接接入已完成的冷热水、排水、承重支架和独立电源</x:v>
      </x:c>
      <x:c r="F26" s="20" t="str">
        <x:v>新店管线已试压、排水已通水；墙面承重和电源已完成</x:v>
      </x:c>
      <x:c r="G26" s="20" t="str">
        <x:v>连续放水无漏；排水顺畅；热水器加热、漏保和安全阀泄水正常</x:v>
      </x:c>
      <x:c r="H26" s="29" t="str">
        <x:v>未开始</x:v>
      </x:c>
      <x:c r="I26" s="32" t="str"/>
      <x:c r="J26" s="35" t="str"/>
      <x:c r="K26" s="35" t="n">
        <x:v>46279</x:v>
      </x:c>
      <x:c r="L26" s="35" t="n">
        <x:v>46279</x:v>
      </x:c>
    </x:row>
    <x:row r="27" ht="21.600000381469727" hidden="0" customHeight="1">
      <x:c r="A27" s="23" t="n">
        <x:v>23</x:v>
      </x:c>
      <x:c r="B27" s="26" t="str">
        <x:v>切换夜</x:v>
      </x:c>
      <x:c r="C27" s="26" t="str">
        <x:v>空调安装维修工</x:v>
      </x:c>
      <x:c r="D27" s="26" t="str">
        <x:v>空调夜间移机、抽真空</x:v>
      </x:c>
      <x:c r="E27" s="20" t="str">
        <x:v>旧店闭店后回收冷媒、拆机封口并运至新店；新店铜管/孔位/排水/电源已准备，到场安装、抽真空、检漏和试机</x:v>
      </x:c>
      <x:c r="F27" s="20" t="str">
        <x:v>新店预埋和专用电源完成；旧店最后营业结束</x:v>
      </x:c>
      <x:c r="G27" s="20" t="str">
        <x:v>抽真空/检漏记录；制冷正常；无异常噪声、漏水和冷凝水倒流</x:v>
      </x:c>
      <x:c r="H27" s="29" t="str">
        <x:v>未开始</x:v>
      </x:c>
      <x:c r="I27" s="32" t="str"/>
      <x:c r="J27" s="35" t="str"/>
      <x:c r="K27" s="35" t="n">
        <x:v>46279</x:v>
      </x:c>
      <x:c r="L27" s="35" t="n">
        <x:v>46280</x:v>
      </x:c>
    </x:row>
    <x:row r="28" ht="21.600000381469727" hidden="0" customHeight="1">
      <x:c r="A28" s="23" t="n">
        <x:v>24</x:v>
      </x:c>
      <x:c r="B28" s="26" t="str">
        <x:v>家具设备进场</x:v>
      </x:c>
      <x:c r="C28" s="26" t="str">
        <x:v>家具拆装/搬运师傅</x:v>
      </x:c>
      <x:c r="D28" s="26" t="str">
        <x:v>狗笼、猫箱、收银台、中岛安装</x:v>
      </x:c>
      <x:c r="E28" s="20" t="str">
        <x:v>按放线位置安装1组三层狗笼、3个猫箱、1个收银台和1个中岛，调整水平并做必要防倾倒固定</x:v>
      </x:c>
      <x:c r="F28" s="20" t="str">
        <x:v>V8.6.2平面；设备编号清单</x:v>
      </x:c>
      <x:c r="G28" s="20" t="str">
        <x:v>通道和门扇不冲突；柜体水平稳定；固定可靠；外观无新增破损</x:v>
      </x:c>
      <x:c r="H28" s="29" t="str">
        <x:v>未开始</x:v>
      </x:c>
      <x:c r="I28" s="32" t="str"/>
      <x:c r="J28" s="35" t="str"/>
      <x:c r="K28" s="35" t="n">
        <x:v>46280</x:v>
      </x:c>
      <x:c r="L28" s="35" t="n">
        <x:v>46280</x:v>
      </x:c>
    </x:row>
    <x:row r="29" ht="21.600000381469727" hidden="0" customHeight="1">
      <x:c r="A29" s="23" t="n">
        <x:v>25</x:v>
      </x:c>
      <x:c r="B29" s="26" t="str">
        <x:v>联合调试</x:v>
      </x:c>
      <x:c r="C29" s="26" t="str">
        <x:v>持证电工+给排水工+你本人</x:v>
      </x:c>
      <x:c r="D29" s="26" t="str">
        <x:v>全系统试运行</x:v>
      </x:c>
      <x:c r="E29" s="20" t="str">
        <x:v>同时测试照明、插座、热水器、空调和洗护用水；观察高负载、电箱温升、漏保、排水和渗漏</x:v>
      </x:c>
      <x:c r="F29" s="20" t="str">
        <x:v>回路表；设备说明</x:v>
      </x:c>
      <x:c r="G29" s="20" t="str">
        <x:v>回路标识完整；漏保动作正常；无跳闸过热；连续排水无渗漏/返味</x:v>
      </x:c>
      <x:c r="H29" s="29" t="str">
        <x:v>未开始</x:v>
      </x:c>
      <x:c r="I29" s="32" t="str"/>
      <x:c r="J29" s="35" t="str"/>
      <x:c r="K29" s="35" t="n">
        <x:v>46280</x:v>
      </x:c>
      <x:c r="L29" s="35" t="n">
        <x:v>46280</x:v>
      </x:c>
    </x:row>
    <x:row r="30" ht="21.600000381469727" hidden="0" customHeight="1">
      <x:c r="A30" s="24" t="n">
        <x:v>26</x:v>
      </x:c>
      <x:c r="B30" s="27" t="str">
        <x:v>收尾验收</x:v>
      </x:c>
      <x:c r="C30" s="27" t="str">
        <x:v>保洁+各工种返修</x:v>
      </x:c>
      <x:c r="D30" s="27" t="str">
        <x:v>开荒保洁、成品修补</x:v>
      </x:c>
      <x:c r="E30" s="21" t="str">
        <x:v>清洁粉尘胶渍，完成油漆、填缝、收口和五金小修；汇总照片、保修和材料余量</x:v>
      </x:c>
      <x:c r="F30" s="21" t="str">
        <x:v>问题清单</x:v>
      </x:c>
      <x:c r="G30" s="21" t="str">
        <x:v>问题清单销项；钥匙/回路表/阀门位置/保修联系方式齐全</x:v>
      </x:c>
      <x:c r="H30" s="30" t="str">
        <x:v>未开始</x:v>
      </x:c>
      <x:c r="I30" s="33" t="str"/>
      <x:c r="J30" s="36" t="str"/>
      <x:c r="K30" s="36" t="n">
        <x:v>46280</x:v>
      </x:c>
      <x:c r="L30" s="36" t="n">
        <x:v>46280</x:v>
      </x:c>
    </x:row>
  </x:sheetData>
  <x:mergeCells>
    <x:mergeCell ref="A1:L1"/>
    <x:mergeCell ref="A2:L2"/>
  </x:mergeCells>
  <x:conditionalFormatting sqref="H5:H30">
    <x:cfRule type="containsText" dxfId="0" priority="1" operator="containsText" text="已完成"/>
    <x:cfRule type="containsText" dxfId="1" priority="2" operator="containsText" text="待返修"/>
  </x:conditionalFormatting>
  <x:dataValidations count="1">
    <x:dataValidation type="list" sqref="H5:H30">
      <x:formula1>"未开始,已联系,已报价,已预约,施工中,待返修,已完成,不做"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92599ce578b42b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38" hidden="0" customWidth="1"/>
    <x:col min="4" max="4" width="14" hidden="0" customWidth="1"/>
    <x:col min="5" max="5" width="18" hidden="0" customWidth="1"/>
    <x:col min="6" max="6" width="24" hidden="0" customWidth="1"/>
  </x:cols>
  <x:sheetData>
    <x:row r="1">
      <x:c r="A1" s="2" t="str">
        <x:v>1.5万元目标方案｜2万元硬封顶</x:v>
      </x:c>
      <x:c r="B1" s="2"/>
      <x:c r="C1" s="2"/>
      <x:c r="D1" s="2"/>
      <x:c r="E1" s="2"/>
      <x:c r="F1" s="2"/>
    </x:row>
    <x:row r="2">
      <x:c r="A2" s="57" t="str">
        <x:v>当前默认清单已经切换为最低开店范围：复用旧设备、延期玻璃门、局部刷墙、基础固化地面、最短安全水电路线、清场和最终保洁自己做。</x:v>
      </x:c>
      <x:c r="B2" s="57"/>
      <x:c r="C2" s="57"/>
      <x:c r="D2" s="57"/>
      <x:c r="E2" s="57"/>
      <x:c r="F2" s="57"/>
    </x:row>
    <x:row r="4">
      <x:c r="A4" s="8" t="str">
        <x:v>当前目标预算</x:v>
      </x:c>
      <x:c r="B4" s="8" t="str">
        <x:v>金额</x:v>
      </x:c>
      <x:c r="C4" s="8" t="str">
        <x:v>判断</x:v>
      </x:c>
    </x:row>
    <x:row r="5">
      <x:c r="A5" s="102" t="str">
        <x:v>主材耗材最低预算</x:v>
      </x:c>
      <x:c r="B5" s="103" t="n">
        <x:f>SUM('采购清单'!H5:H29)</x:f>
        <x:v>9720</x:v>
      </x:c>
      <x:c r="C5" s="102" t="str">
        <x:v>按当前默认‘是否计入’项目</x:v>
      </x:c>
    </x:row>
    <x:row r="6">
      <x:c r="A6" s="102" t="str">
        <x:v>人工预算</x:v>
      </x:c>
      <x:c r="B6" s="103" t="n">
        <x:f>SUM('人工预算'!L5:L20)</x:f>
        <x:v>5250</x:v>
      </x:c>
      <x:c r="C6" s="102" t="str">
        <x:v>300元/人·天；保洁150元/次</x:v>
      </x:c>
    </x:row>
    <x:row r="7">
      <x:c r="A7" s="102" t="str">
        <x:v>目标基础合计</x:v>
      </x:c>
      <x:c r="B7" s="103" t="n">
        <x:f>B5+B6</x:f>
        <x:v>14970</x:v>
      </x:c>
      <x:c r="C7" s="106" t="str">
        <x:f>IF(B7&lt;=15000,"达到1.5万目标",IF(B7&lt;=20000,"低于2万但高于1.5万","超出2万"))</x:f>
        <x:v>达到1.5万目标</x:v>
      </x:c>
    </x:row>
    <x:row r="8">
      <x:c r="A8" s="102" t="str">
        <x:v>距2万元硬上限余额</x:v>
      </x:c>
      <x:c r="B8" s="103" t="n">
        <x:f>20000-B7</x:f>
        <x:v>5030</x:v>
      </x:c>
      <x:c r="C8" s="106" t="str">
        <x:f>IF(B8&gt;=0,"可作为现场增项缓冲","必须继续砍项目")</x:f>
        <x:v>可作为现场增项缓冲</x:v>
      </x:c>
    </x:row>
    <x:row r="10" ht="15" hidden="0" customHeight="1">
      <x:c r="A10" s="9" t="str">
        <x:v>优先级</x:v>
      </x:c>
      <x:c r="B10" s="9" t="str">
        <x:v>控制动作</x:v>
      </x:c>
      <x:c r="C10" s="9" t="str">
        <x:v>当前处理</x:v>
      </x:c>
      <x:c r="D10" s="9" t="str">
        <x:v>预计节省</x:v>
      </x:c>
      <x:c r="E10" s="9" t="str">
        <x:v>是否影响开店</x:v>
      </x:c>
      <x:c r="F10" s="9" t="str">
        <x:v>恢复时机</x:v>
      </x:c>
    </x:row>
    <x:row r="11" ht="15" hidden="0" customHeight="1">
      <x:c r="A11" s="123" t="n">
        <x:v>1</x:v>
      </x:c>
      <x:c r="B11" s="123" t="str">
        <x:v>玻璃门延期</x:v>
      </x:c>
      <x:c r="C11" s="123" t="str">
        <x:v>先保留/修整现有门，物业和消防允许才执行</x:v>
      </x:c>
      <x:c r="D11" s="124" t="n">
        <x:v>4000</x:v>
      </x:c>
      <x:c r="E11" s="123" t="str">
        <x:v>不影响基础营业</x:v>
      </x:c>
      <x:c r="F11" s="123" t="str">
        <x:v>开业后现金流稳定再做</x:v>
      </x:c>
    </x:row>
    <x:row r="12" ht="26.399999618530273" hidden="0" customHeight="1">
      <x:c r="A12" s="125" t="n">
        <x:v>2</x:v>
      </x:c>
      <x:c r="B12" s="125" t="str">
        <x:v>新配电箱不购买</x:v>
      </x:c>
      <x:c r="C12" s="125" t="str">
        <x:v>迁旧箱；物业借临时施工箱</x:v>
      </x:c>
      <x:c r="D12" s="126" t="n">
        <x:v>1500</x:v>
      </x:c>
      <x:c r="E12" s="125" t="str">
        <x:v>会产生夜间切换停电窗口</x:v>
      </x:c>
      <x:c r="F12" s="125" t="str">
        <x:v>若旧箱不适配必须恢复采购</x:v>
      </x:c>
    </x:row>
    <x:row r="13" ht="15" hidden="0" customHeight="1">
      <x:c r="A13" s="125" t="n">
        <x:v>3</x:v>
      </x:c>
      <x:c r="B13" s="125" t="str">
        <x:v>墙面不全刷</x:v>
      </x:c>
      <x:c r="C13" s="125" t="str">
        <x:v>只补明显脏污、孔洞和服务区墙面</x:v>
      </x:c>
      <x:c r="D13" s="126" t="n">
        <x:v>1000</x:v>
      </x:c>
      <x:c r="E13" s="125" t="str">
        <x:v>基本不影响</x:v>
      </x:c>
      <x:c r="F13" s="125" t="str">
        <x:v>以后分区补刷</x:v>
      </x:c>
    </x:row>
    <x:row r="14" ht="15" hidden="0" customHeight="1">
      <x:c r="A14" s="125" t="n">
        <x:v>4</x:v>
      </x:c>
      <x:c r="B14" s="125" t="str">
        <x:v>水电只做必需点位</x:v>
      </x:c>
      <x:c r="C14" s="125" t="str">
        <x:v>最短明管/明线，暂不做备用点位</x:v>
      </x:c>
      <x:c r="D14" s="126" t="n">
        <x:v>2500</x:v>
      </x:c>
      <x:c r="E14" s="125" t="str">
        <x:v>不能削减安全规格</x:v>
      </x:c>
      <x:c r="F14" s="125" t="str">
        <x:v>运营后按负荷增补</x:v>
      </x:c>
    </x:row>
    <x:row r="15" ht="15" hidden="0" customHeight="1">
      <x:c r="A15" s="125" t="n">
        <x:v>5</x:v>
      </x:c>
      <x:c r="B15" s="125" t="str">
        <x:v>清场和最终保洁DIY</x:v>
      </x:c>
      <x:c r="C15" s="125" t="str">
        <x:v>仅保留首次厚灰保洁150元</x:v>
      </x:c>
      <x:c r="D15" s="126" t="n">
        <x:v>750</x:v>
      </x:c>
      <x:c r="E15" s="125" t="str">
        <x:v>增加你的劳动时间</x:v>
      </x:c>
      <x:c r="F15" s="125" t="str">
        <x:v>无</x:v>
      </x:c>
    </x:row>
    <x:row r="16" ht="15" hidden="0" customHeight="1">
      <x:c r="A16" s="125" t="n">
        <x:v>6</x:v>
      </x:c>
      <x:c r="B16" s="125" t="str">
        <x:v>家具搬运压缩到2人1天</x:v>
      </x:c>
      <x:c r="C16" s="125" t="str">
        <x:v>你参与轻件整理，提前打包编号</x:v>
      </x:c>
      <x:c r="D16" s="126" t="n">
        <x:v>300</x:v>
      </x:c>
      <x:c r="E16" s="125" t="str">
        <x:v>时间更紧</x:v>
      </x:c>
      <x:c r="F16" s="125" t="str">
        <x:v>切换前完成全部包装</x:v>
      </x:c>
    </x:row>
    <x:row r="17" ht="15" hidden="0" customHeight="1">
      <x:c r="A17" s="127" t="n">
        <x:v>7</x:v>
      </x:c>
      <x:c r="B17" s="127" t="str">
        <x:v>地面只做基础固化</x:v>
      </x:c>
      <x:c r="C17" s="127" t="str">
        <x:v>不买可选保护层，先做小样</x:v>
      </x:c>
      <x:c r="D17" s="128" t="n">
        <x:v>544</x:v>
      </x:c>
      <x:c r="E17" s="127" t="str">
        <x:v>抗污效果可能较弱</x:v>
      </x:c>
      <x:c r="F17" s="127" t="str">
        <x:v>营业后观察再补相容保护层</x:v>
      </x:c>
    </x:row>
    <x:row r="19" ht="42" customHeight="1">
      <x:c r="A19" s="110" t="str">
        <x:v>不能省：合规临时用电/接地/漏保、湿区电气防护、给排水坡度与检修、空调抽真空、热水器承重与安全阀、切换夜持证电工。</x:v>
      </x:c>
      <x:c r="B19" s="110"/>
      <x:c r="C19" s="110"/>
      <x:c r="D19" s="110"/>
      <x:c r="E19" s="110"/>
      <x:c r="F19" s="110"/>
    </x:row>
  </x:sheetData>
  <x:mergeCells>
    <x:mergeCell ref="A1:F1"/>
    <x:mergeCell ref="A2:F2"/>
    <x:mergeCell ref="A19:F1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48" hidden="0" customWidth="1"/>
  </x:cols>
  <x:sheetData>
    <x:row r="1">
      <x:c r="A1" s="71" t="str">
        <x:v>预算汇总｜按保留项目逐项计算</x:v>
      </x:c>
      <x:c r="B1" s="71"/>
      <x:c r="C1" s="71"/>
      <x:c r="D1" s="71"/>
      <x:c r="E1" s="71"/>
      <x:c r="F1" s="71"/>
    </x:row>
    <x:row r="2">
      <x:c r="A2" s="57" t="str">
        <x:v>B列来自采购清单和人工预算中实际计入的项目；C列分配到1.5万元目标；D列是2万元绝对上限。延期/不计入项目不会进入当前执行预算。</x:v>
      </x:c>
      <x:c r="B2" s="57"/>
      <x:c r="C2" s="57"/>
      <x:c r="D2" s="57"/>
      <x:c r="E2" s="57"/>
      <x:c r="F2" s="57"/>
    </x:row>
    <x:row r="3">
      <x:c r="A3" s="9" t="str">
        <x:v>预算包</x:v>
      </x:c>
      <x:c r="B3" s="9" t="str">
        <x:v>当前项目计算</x:v>
      </x:c>
      <x:c r="C3" s="9" t="str">
        <x:v>1.5万目标分配</x:v>
      </x:c>
      <x:c r="D3" s="9" t="str">
        <x:v>2万封顶分配</x:v>
      </x:c>
      <x:c r="E3" s="9" t="str">
        <x:v>距封顶可用余额</x:v>
      </x:c>
      <x:c r="F3" s="9" t="str">
        <x:v>计算依据/控制方式</x:v>
      </x:c>
    </x:row>
    <x:row r="4">
      <x:c r="A4" s="102" t="str">
        <x:v>电气材料</x:v>
      </x:c>
      <x:c r="B4" s="103" t="n">
        <x:f>SUM('采购清单'!H5:H11)</x:f>
        <x:v>4300</x:v>
      </x:c>
      <x:c r="C4" s="103" t="n">
        <x:v>4300</x:v>
      </x:c>
      <x:c r="D4" s="103" t="n">
        <x:v>5500</x:v>
      </x:c>
      <x:c r="E4" s="103" t="n">
        <x:f>D4-B4</x:f>
        <x:v>1200</x:v>
      </x:c>
      <x:c r="F4" s="102" t="str">
        <x:v>旧箱迁装+最短安全线路；不含新配电箱</x:v>
      </x:c>
    </x:row>
    <x:row r="5">
      <x:c r="A5" s="102" t="str">
        <x:v>给排水材料</x:v>
      </x:c>
      <x:c r="B5" s="103" t="n">
        <x:f>SUM('采购清单'!H12:H15)</x:f>
        <x:v>1800</x:v>
      </x:c>
      <x:c r="C5" s="103" t="n">
        <x:v>1800</x:v>
      </x:c>
      <x:c r="D5" s="103" t="n">
        <x:v>2500</x:v>
      </x:c>
      <x:c r="E5" s="103" t="n">
        <x:f>D5-B5</x:f>
        <x:v>700</x:v>
      </x:c>
      <x:c r="F5" s="102" t="str">
        <x:v>最短明管路线</x:v>
      </x:c>
    </x:row>
    <x:row r="6">
      <x:c r="A6" s="102" t="str">
        <x:v>水泥地面材料</x:v>
      </x:c>
      <x:c r="B6" s="103" t="n">
        <x:f>SUM('采购清单'!H16:H21)</x:f>
        <x:v>1720</x:v>
      </x:c>
      <x:c r="C6" s="103" t="n">
        <x:v>1720</x:v>
      </x:c>
      <x:c r="D6" s="103" t="n">
        <x:v>2000</x:v>
      </x:c>
      <x:c r="E6" s="103" t="n">
        <x:f>D6-B6</x:f>
        <x:v>280</x:v>
      </x:c>
      <x:c r="F6" s="102" t="str">
        <x:v>基础固化，不含可选保护层</x:v>
      </x:c>
    </x:row>
    <x:row r="7">
      <x:c r="A7" s="102" t="str">
        <x:v>墙面材料</x:v>
      </x:c>
      <x:c r="B7" s="103" t="n">
        <x:f>SUM('采购清单'!H22:H24)</x:f>
        <x:v>1000</x:v>
      </x:c>
      <x:c r="C7" s="103" t="n">
        <x:v>1000</x:v>
      </x:c>
      <x:c r="D7" s="103" t="n">
        <x:v>1200</x:v>
      </x:c>
      <x:c r="E7" s="103" t="n">
        <x:f>D7-B7</x:f>
        <x:v>200</x:v>
      </x:c>
      <x:c r="F7" s="102" t="str">
        <x:v>局部修补/刷漆</x:v>
      </x:c>
    </x:row>
    <x:row r="8">
      <x:c r="A8" s="102" t="str">
        <x:v>空调辅材</x:v>
      </x:c>
      <x:c r="B8" s="103" t="n">
        <x:f>'采购清单'!H25</x:f>
        <x:v>300</x:v>
      </x:c>
      <x:c r="C8" s="103" t="n">
        <x:v>300</x:v>
      </x:c>
      <x:c r="D8" s="103" t="n">
        <x:v>700</x:v>
      </x:c>
      <x:c r="E8" s="103" t="n">
        <x:f>D8-B8</x:f>
        <x:v>400</x:v>
      </x:c>
      <x:c r="F8" s="102" t="str">
        <x:v>按实际补铜管冷媒</x:v>
      </x:c>
    </x:row>
    <x:row r="9">
      <x:c r="A9" s="102" t="str">
        <x:v>灯具迁装辅材</x:v>
      </x:c>
      <x:c r="B9" s="103" t="n">
        <x:f>'采购清单'!H26</x:f>
        <x:v>200</x:v>
      </x:c>
      <x:c r="C9" s="103" t="n">
        <x:v>200</x:v>
      </x:c>
      <x:c r="D9" s="103" t="n">
        <x:v>400</x:v>
      </x:c>
      <x:c r="E9" s="103" t="n">
        <x:f>D9-B9</x:f>
        <x:v>200</x:v>
      </x:c>
      <x:c r="F9" s="102" t="str">
        <x:v>复用原灯</x:v>
      </x:c>
    </x:row>
    <x:row r="10">
      <x:c r="A10" s="102" t="str">
        <x:v>设备迁装辅材</x:v>
      </x:c>
      <x:c r="B10" s="103" t="n">
        <x:f>'采购清单'!H27</x:f>
        <x:v>200</x:v>
      </x:c>
      <x:c r="C10" s="103" t="n">
        <x:v>200</x:v>
      </x:c>
      <x:c r="D10" s="103" t="n">
        <x:v>400</x:v>
      </x:c>
      <x:c r="E10" s="103" t="n">
        <x:f>D10-B10</x:f>
        <x:v>200</x:v>
      </x:c>
      <x:c r="F10" s="102" t="str">
        <x:v>洗猫盆/热水器复用</x:v>
      </x:c>
    </x:row>
    <x:row r="11">
      <x:c r="A11" s="102" t="str">
        <x:v>搬运包装</x:v>
      </x:c>
      <x:c r="B11" s="103" t="n">
        <x:f>'采购清单'!H28</x:f>
        <x:v>200</x:v>
      </x:c>
      <x:c r="C11" s="103" t="n">
        <x:v>200</x:v>
      </x:c>
      <x:c r="D11" s="103" t="n">
        <x:v>500</x:v>
      </x:c>
      <x:c r="E11" s="103" t="n">
        <x:f>D11-B11</x:f>
        <x:v>300</x:v>
      </x:c>
      <x:c r="F11" s="102" t="str">
        <x:v>提前自己打包</x:v>
      </x:c>
    </x:row>
    <x:row r="12">
      <x:c r="A12" s="102" t="str">
        <x:v>人工</x:v>
      </x:c>
      <x:c r="B12" s="103" t="n">
        <x:f>SUM('人工预算'!L5:L20)</x:f>
        <x:v>5250</x:v>
      </x:c>
      <x:c r="C12" s="103" t="n">
        <x:v>5250</x:v>
      </x:c>
      <x:c r="D12" s="103" t="n">
        <x:v>5800</x:v>
      </x:c>
      <x:c r="E12" s="103" t="n">
        <x:f>D12-B12</x:f>
        <x:v>550</x:v>
      </x:c>
      <x:c r="F12" s="102" t="str">
        <x:v>300元/人·天；保洁150元/次</x:v>
      </x:c>
    </x:row>
    <x:row r="13">
      <x:c r="A13" s="102" t="str">
        <x:v>未分配机动</x:v>
      </x:c>
      <x:c r="B13" s="103" t="n">
        <x:v>0</x:v>
      </x:c>
      <x:c r="C13" s="103" t="n">
        <x:v>30</x:v>
      </x:c>
      <x:c r="D13" s="103" t="n">
        <x:v>1000</x:v>
      </x:c>
      <x:c r="E13" s="103" t="n">
        <x:f>D13-B13</x:f>
        <x:v>1000</x:v>
      </x:c>
      <x:c r="F13" s="102" t="str">
        <x:v>1.5万目标仅余30元；不用于承诺增项</x:v>
      </x:c>
    </x:row>
    <x:row r="14">
      <x:c r="A14" s="106" t="str">
        <x:v>合计</x:v>
      </x:c>
      <x:c r="B14" s="107" t="n">
        <x:f>SUM(B4:B13)</x:f>
        <x:v>14970</x:v>
      </x:c>
      <x:c r="C14" s="107" t="n">
        <x:f>SUM(C4:C13)</x:f>
        <x:v>15000</x:v>
      </x:c>
      <x:c r="D14" s="107" t="n">
        <x:f>SUM(D4:D13)</x:f>
        <x:v>20000</x:v>
      </x:c>
      <x:c r="E14" s="107" t="n">
        <x:f>D14-B14</x:f>
        <x:v>5030</x:v>
      </x:c>
      <x:c r="F14" s="106" t="str">
        <x:v>所有当前计入项目之和</x:v>
      </x:c>
    </x:row>
    <x:row r="16">
      <x:c r="A16" s="8" t="str">
        <x:v>关键结果</x:v>
      </x:c>
      <x:c r="B16" s="8" t="str">
        <x:v>金额</x:v>
      </x:c>
      <x:c r="C16" s="8" t="str">
        <x:v>说明</x:v>
      </x:c>
    </x:row>
    <x:row r="17">
      <x:c r="A17" s="100" t="str">
        <x:v>当前执行预算</x:v>
      </x:c>
      <x:c r="B17" s="101" t="n">
        <x:f>B14</x:f>
        <x:v>14970</x:v>
      </x:c>
      <x:c r="C17" s="100" t="str">
        <x:v>由实际保留项目计算</x:v>
      </x:c>
    </x:row>
    <x:row r="18">
      <x:c r="A18" s="100" t="str">
        <x:v>距2万元硬上限</x:v>
      </x:c>
      <x:c r="B18" s="101" t="n">
        <x:f>20000-B14</x:f>
        <x:v>5030</x:v>
      </x:c>
      <x:c r="C18" s="100" t="str">
        <x:v>作为现场增项和价格偏差缓冲</x:v>
      </x:c>
    </x:row>
    <x:row r="20" ht="45" customHeight="1">
      <x:c r="A20" s="110" t="str">
        <x:v>玻璃门、新配电箱、全店重刷墙面和可选地面保护层均已延期/不计入。若物业强制要求玻璃门或旧配电箱无法复用，必须从5030元缓冲中安排，或继续削减其他项目。</x:v>
      </x:c>
      <x:c r="B20" s="110"/>
      <x:c r="C20" s="110"/>
      <x:c r="D20" s="110"/>
      <x:c r="E20" s="110"/>
      <x:c r="F20" s="110"/>
    </x:row>
  </x:sheetData>
  <x:mergeCells>
    <x:mergeCell ref="A1:F1"/>
    <x:mergeCell ref="A2:F2"/>
    <x:mergeCell ref="A20:F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46" hidden="0" customWidth="1"/>
    <x:col min="4" max="4" width="8" hidden="0" customWidth="1"/>
    <x:col min="5" max="5" width="8" hidden="0" customWidth="1"/>
    <x:col min="6" max="6" width="11" hidden="0" customWidth="1"/>
    <x:col min="7" max="7" width="11" hidden="0" customWidth="1"/>
    <x:col min="8" max="8" width="12" hidden="0" customWidth="1"/>
    <x:col min="9" max="9" width="12" hidden="0" customWidth="1"/>
    <x:col min="10" max="10" width="16" hidden="0" customWidth="1"/>
    <x:col min="11" max="11" width="13" hidden="0" customWidth="1"/>
    <x:col min="12" max="12" width="10" hidden="0" customWidth="1"/>
    <x:col min="13" max="13" width="40" hidden="0" customWidth="1"/>
  </x:cols>
  <x:sheetData>
    <x:row r="1">
      <x:c r="A1" s="71" t="str">
        <x:v>采购清单｜主材、耗材与预算区间</x:v>
      </x:c>
      <x:c r="B1" s="71"/>
      <x:c r="C1" s="71"/>
      <x:c r="D1" s="71"/>
      <x:c r="E1" s="71"/>
      <x:c r="F1" s="71"/>
      <x:c r="G1" s="71"/>
      <x:c r="H1" s="71"/>
      <x:c r="I1" s="71"/>
      <x:c r="J1" s="71"/>
      <x:c r="K1" s="71"/>
      <x:c r="L1" s="71"/>
      <x:c r="M1" s="71"/>
    </x:row>
    <x:row r="2">
      <x:c r="A2" s="57" t="str">
        <x:v>黄色列可修改。预算为2026-09规划值，不是报价；电气、给排水数量须由持证师傅按现场复核。‘是否计入=否’为可选/备用方案。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</x:row>
    <x:row r="4" ht="15" hidden="0" customHeight="1">
      <x:c r="A4" s="9" t="str">
        <x:v>类别</x:v>
      </x:c>
      <x:c r="B4" s="9" t="str">
        <x:v>采购项</x:v>
      </x:c>
      <x:c r="C4" s="9" t="str">
        <x:v>规格/估算依据</x:v>
      </x:c>
      <x:c r="D4" s="9" t="str">
        <x:v>数量</x:v>
      </x:c>
      <x:c r="E4" s="9" t="str">
        <x:v>单位</x:v>
      </x:c>
      <x:c r="F4" s="9" t="str">
        <x:v>低单价</x:v>
      </x:c>
      <x:c r="G4" s="9" t="str">
        <x:v>高单价</x:v>
      </x:c>
      <x:c r="H4" s="9" t="str">
        <x:v>低小计</x:v>
      </x:c>
      <x:c r="I4" s="9" t="str">
        <x:v>高小计</x:v>
      </x:c>
      <x:c r="J4" s="9" t="str">
        <x:v>最晚采购时间</x:v>
      </x:c>
      <x:c r="K4" s="9" t="str">
        <x:v>负责人</x:v>
      </x:c>
      <x:c r="L4" s="9" t="str">
        <x:v>是否计入</x:v>
      </x:c>
      <x:c r="M4" s="9" t="str">
        <x:v>备注/风险</x:v>
      </x:c>
    </x:row>
    <x:row r="5" ht="15" hidden="0" customHeight="1">
      <x:c r="A5" s="19" t="str">
        <x:v>临时用电</x:v>
      </x:c>
      <x:c r="B5" s="19" t="str">
        <x:v>合规临时施工配电箱</x:v>
      </x:c>
      <x:c r="C5" s="19" t="str">
        <x:v>带总漏保、分路保护、接地；由持证电工按现场容量配置</x:v>
      </x:c>
      <x:c r="D5" s="28" t="n">
        <x:v>1</x:v>
      </x:c>
      <x:c r="E5" s="28" t="str">
        <x:v>套</x:v>
      </x:c>
      <x:c r="F5" s="31" t="n">
        <x:v>0</x:v>
      </x:c>
      <x:c r="G5" s="31" t="n">
        <x:v>0</x:v>
      </x:c>
      <x:c r="H5" s="31" t="n">
        <x:f>IF(L5="是",D5*F5,0)</x:f>
        <x:v>0</x:v>
      </x:c>
      <x:c r="I5" s="31" t="n">
        <x:f>IF(L5="是",D5*G5,0)</x:f>
        <x:v>0</x:v>
      </x:c>
      <x:c r="J5" s="28" t="str">
        <x:v>9月2日前</x:v>
      </x:c>
      <x:c r="K5" s="28" t="str">
        <x:v>你/电工</x:v>
      </x:c>
      <x:c r="L5" s="28" t="str">
        <x:v>否</x:v>
      </x:c>
      <x:c r="M5" s="19" t="str">
        <x:v>优先向物业借用合规施工箱；借不到再启用采购</x:v>
      </x:c>
    </x:row>
    <x:row r="6" ht="21.600000381469727" hidden="0" customHeight="1">
      <x:c r="A6" s="20" t="str">
        <x:v>最终配电</x:v>
      </x:c>
      <x:c r="B6" s="20" t="str">
        <x:v>旧配电箱迁装辅材</x:v>
      </x:c>
      <x:c r="C6" s="20" t="str">
        <x:v>按V8.6.2 EL-01：总进线端子、线鼻、接地排、标识、固定件；缺少的Type A RCBO/总隔离经电工核算后补齐</x:v>
      </x:c>
      <x:c r="D6" s="29" t="n">
        <x:v>1</x:v>
      </x:c>
      <x:c r="E6" s="29" t="str">
        <x:v>批</x:v>
      </x:c>
      <x:c r="F6" s="32" t="n">
        <x:v>500</x:v>
      </x:c>
      <x:c r="G6" s="32" t="n">
        <x:v>1800</x:v>
      </x:c>
      <x:c r="H6" s="32" t="n">
        <x:f>IF(L6="是",D6*F6,0)</x:f>
        <x:v>500</x:v>
      </x:c>
      <x:c r="I6" s="32" t="n">
        <x:f>IF(L6="是",D6*G6,0)</x:f>
        <x:v>1800</x:v>
      </x:c>
      <x:c r="J6" s="29" t="str">
        <x:v>9月10日前</x:v>
      </x:c>
      <x:c r="K6" s="29" t="str">
        <x:v>电工</x:v>
      </x:c>
      <x:c r="L6" s="29" t="str">
        <x:v>是</x:v>
      </x:c>
      <x:c r="M6" s="20" t="str">
        <x:v>旧箱迁装前必须复核容量、极数、分断能力和漏保</x:v>
      </x:c>
    </x:row>
    <x:row r="7" ht="15" hidden="0" customHeight="1">
      <x:c r="A7" s="20" t="str">
        <x:v>最终配电</x:v>
      </x:c>
      <x:c r="B7" s="20" t="str">
        <x:v>新配电箱整套（无缝方案A，可选）</x:v>
      </x:c>
      <x:c r="C7" s="20" t="str">
        <x:v>合规箱体+总开关+各分路RCBO；按持证电工计算配置</x:v>
      </x:c>
      <x:c r="D7" s="29" t="n">
        <x:v>1</x:v>
      </x:c>
      <x:c r="E7" s="29" t="str">
        <x:v>套</x:v>
      </x:c>
      <x:c r="F7" s="32" t="n">
        <x:v>1500</x:v>
      </x:c>
      <x:c r="G7" s="32" t="n">
        <x:v>4500</x:v>
      </x:c>
      <x:c r="H7" s="32" t="n">
        <x:f>IF(L7="是",D7*F7,0)</x:f>
        <x:v>0</x:v>
      </x:c>
      <x:c r="I7" s="32" t="n">
        <x:f>IF(L7="是",D7*G7,0)</x:f>
        <x:v>0</x:v>
      </x:c>
      <x:c r="J7" s="29" t="str">
        <x:v>9月5日前</x:v>
      </x:c>
      <x:c r="K7" s="29" t="str">
        <x:v>你/电工</x:v>
      </x:c>
      <x:c r="L7" s="29" t="str">
        <x:v>否</x:v>
      </x:c>
      <x:c r="M7" s="20" t="str">
        <x:v>推荐备选：买新箱才能让旧店一直有电到新店送电完成</x:v>
      </x:c>
    </x:row>
    <x:row r="8" ht="32.400001525878906" hidden="0" customHeight="1">
      <x:c r="A8" s="20" t="str">
        <x:v>强电</x:v>
      </x:c>
      <x:c r="B8" s="20" t="str">
        <x:v>阻燃铜线/电缆+金属线槽/桥架</x:v>
      </x:c>
      <x:c r="C8" s="20" t="str">
        <x:v>按V8.6.2 EL-01/RCP-01与现场米数；主干底约H3300，含吊杆、盖板、弯通、接地跨接</x:v>
      </x:c>
      <x:c r="D8" s="29" t="n">
        <x:v>1</x:v>
      </x:c>
      <x:c r="E8" s="29" t="str">
        <x:v>批</x:v>
      </x:c>
      <x:c r="F8" s="32" t="n">
        <x:v>2500</x:v>
      </x:c>
      <x:c r="G8" s="32" t="n">
        <x:v>4500</x:v>
      </x:c>
      <x:c r="H8" s="32" t="n">
        <x:f>IF(L8="是",D8*F8,0)</x:f>
        <x:v>2500</x:v>
      </x:c>
      <x:c r="I8" s="32" t="n">
        <x:f>IF(L8="是",D8*G8,0)</x:f>
        <x:v>4500</x:v>
      </x:c>
      <x:c r="J8" s="29" t="str">
        <x:v>9月4日前</x:v>
      </x:c>
      <x:c r="K8" s="29" t="str">
        <x:v>电工</x:v>
      </x:c>
      <x:c r="L8" s="29" t="str">
        <x:v>是</x:v>
      </x:c>
      <x:c r="M8" s="20" t="str">
        <x:v>只做开店必需回路和最短安全路径；最终线径不能降级</x:v>
      </x:c>
    </x:row>
    <x:row r="9" ht="21.600000381469727" hidden="0" customHeight="1">
      <x:c r="A9" s="20" t="str">
        <x:v>强电</x:v>
      </x:c>
      <x:c r="B9" s="20" t="str">
        <x:v>防水插座箱、插座、开关与接线盒</x:v>
      </x:c>
      <x:c r="C9" s="20" t="str">
        <x:v>湿区工业防水插座箱底H2800–3000；吹水机独立回路；固定到结构，不挂普通插排</x:v>
      </x:c>
      <x:c r="D9" s="29" t="n">
        <x:v>1</x:v>
      </x:c>
      <x:c r="E9" s="29" t="str">
        <x:v>批</x:v>
      </x:c>
      <x:c r="F9" s="32" t="n">
        <x:v>800</x:v>
      </x:c>
      <x:c r="G9" s="32" t="n">
        <x:v>1800</x:v>
      </x:c>
      <x:c r="H9" s="32" t="n">
        <x:f>IF(L9="是",D9*F9,0)</x:f>
        <x:v>800</x:v>
      </x:c>
      <x:c r="I9" s="32" t="n">
        <x:f>IF(L9="是",D9*G9,0)</x:f>
        <x:v>1800</x:v>
      </x:c>
      <x:c r="J9" s="29" t="str">
        <x:v>9月4日前</x:v>
      </x:c>
      <x:c r="K9" s="29" t="str">
        <x:v>电工</x:v>
      </x:c>
      <x:c r="L9" s="29" t="str">
        <x:v>是</x:v>
      </x:c>
      <x:c r="M9" s="20" t="str">
        <x:v>只做必需设备点位；安全等级不能降</x:v>
      </x:c>
    </x:row>
    <x:row r="10" ht="15" hidden="0" customHeight="1">
      <x:c r="A10" s="20" t="str">
        <x:v>强电</x:v>
      </x:c>
      <x:c r="B10" s="20" t="str">
        <x:v>接地、标识及电气小辅材</x:v>
      </x:c>
      <x:c r="C10" s="20" t="str">
        <x:v>PE线、接地端子、号码管、线鼻、绝缘材料、紧固件</x:v>
      </x:c>
      <x:c r="D10" s="29" t="n">
        <x:v>1</x:v>
      </x:c>
      <x:c r="E10" s="29" t="str">
        <x:v>批</x:v>
      </x:c>
      <x:c r="F10" s="32" t="n">
        <x:v>300</x:v>
      </x:c>
      <x:c r="G10" s="32" t="n">
        <x:v>800</x:v>
      </x:c>
      <x:c r="H10" s="32" t="n">
        <x:f>IF(L10="是",D10*F10,0)</x:f>
        <x:v>300</x:v>
      </x:c>
      <x:c r="I10" s="32" t="n">
        <x:f>IF(L10="是",D10*G10,0)</x:f>
        <x:v>800</x:v>
      </x:c>
      <x:c r="J10" s="29" t="str">
        <x:v>9月4日前</x:v>
      </x:c>
      <x:c r="K10" s="29" t="str">
        <x:v>电工</x:v>
      </x:c>
      <x:c r="L10" s="29" t="str">
        <x:v>是</x:v>
      </x:c>
      <x:c r="M10" s="20" t="str">
        <x:v>切换夜前全部备齐</x:v>
      </x:c>
    </x:row>
    <x:row r="11" ht="15" hidden="0" customHeight="1">
      <x:c r="A11" s="20" t="str">
        <x:v>临时照明</x:v>
      </x:c>
      <x:c r="B11" s="20" t="str">
        <x:v>LED施工灯/灯带</x:v>
      </x:c>
      <x:c r="C11" s="20" t="str">
        <x:v>新店施工和旧灯未迁到前使用</x:v>
      </x:c>
      <x:c r="D11" s="29" t="n">
        <x:v>1</x:v>
      </x:c>
      <x:c r="E11" s="29" t="str">
        <x:v>批</x:v>
      </x:c>
      <x:c r="F11" s="32" t="n">
        <x:v>200</x:v>
      </x:c>
      <x:c r="G11" s="32" t="n">
        <x:v>400</x:v>
      </x:c>
      <x:c r="H11" s="32" t="n">
        <x:f>IF(L11="是",D11*F11,0)</x:f>
        <x:v>200</x:v>
      </x:c>
      <x:c r="I11" s="32" t="n">
        <x:f>IF(L11="是",D11*G11,0)</x:f>
        <x:v>400</x:v>
      </x:c>
      <x:c r="J11" s="29" t="str">
        <x:v>9月2日前</x:v>
      </x:c>
      <x:c r="K11" s="29" t="str">
        <x:v>你</x:v>
      </x:c>
      <x:c r="L11" s="29" t="str">
        <x:v>是</x:v>
      </x:c>
      <x:c r="M11" s="20" t="str">
        <x:v>购买最低够用数量，切换后保留作备用</x:v>
      </x:c>
    </x:row>
    <x:row r="12" ht="21.600000381469727" hidden="0" customHeight="1">
      <x:c r="A12" s="20" t="str">
        <x:v>给水</x:v>
      </x:c>
      <x:c r="B12" s="20" t="str">
        <x:v>PPR冷热水管、管件和阀门</x:v>
      </x:c>
      <x:c r="C12" s="20" t="str">
        <x:v>V8.6.2概念规格：冷水干管PPR25/支管PPR20，热水PPR20并保温；现场复核后下单</x:v>
      </x:c>
      <x:c r="D12" s="29" t="n">
        <x:v>1</x:v>
      </x:c>
      <x:c r="E12" s="29" t="str">
        <x:v>批</x:v>
      </x:c>
      <x:c r="F12" s="32" t="n">
        <x:v>800</x:v>
      </x:c>
      <x:c r="G12" s="32" t="n">
        <x:v>1800</x:v>
      </x:c>
      <x:c r="H12" s="32" t="n">
        <x:f>IF(L12="是",D12*F12,0)</x:f>
        <x:v>800</x:v>
      </x:c>
      <x:c r="I12" s="32" t="n">
        <x:f>IF(L12="是",D12*G12,0)</x:f>
        <x:v>1800</x:v>
      </x:c>
      <x:c r="J12" s="29" t="str">
        <x:v>9月4日前</x:v>
      </x:c>
      <x:c r="K12" s="29" t="str">
        <x:v>水暖工</x:v>
      </x:c>
      <x:c r="L12" s="29" t="str">
        <x:v>是</x:v>
      </x:c>
      <x:c r="M12" s="20" t="str">
        <x:v>按最短明管路线采购</x:v>
      </x:c>
    </x:row>
    <x:row r="13" ht="21.600000381469727" hidden="0" customHeight="1">
      <x:c r="A13" s="20" t="str">
        <x:v>排水</x:v>
      </x:c>
      <x:c r="B13" s="20" t="str">
        <x:v>PVC排水管、管件、存水弯和清扫口</x:v>
      </x:c>
      <x:c r="C13" s="20" t="str">
        <x:v>V8.6.2概念规格：DN50支管汇入DN75主干；D0口径/标高/方向及坡度实测后定量</x:v>
      </x:c>
      <x:c r="D13" s="29" t="n">
        <x:v>1</x:v>
      </x:c>
      <x:c r="E13" s="29" t="str">
        <x:v>批</x:v>
      </x:c>
      <x:c r="F13" s="32" t="n">
        <x:v>500</x:v>
      </x:c>
      <x:c r="G13" s="32" t="n">
        <x:v>1200</x:v>
      </x:c>
      <x:c r="H13" s="32" t="n">
        <x:f>IF(L13="是",D13*F13,0)</x:f>
        <x:v>500</x:v>
      </x:c>
      <x:c r="I13" s="32" t="n">
        <x:f>IF(L13="是",D13*G13,0)</x:f>
        <x:v>1200</x:v>
      </x:c>
      <x:c r="J13" s="29" t="str">
        <x:v>9月4日前</x:v>
      </x:c>
      <x:c r="K13" s="29" t="str">
        <x:v>水暖工</x:v>
      </x:c>
      <x:c r="L13" s="29" t="str">
        <x:v>是</x:v>
      </x:c>
      <x:c r="M13" s="20" t="str">
        <x:v>不得在D0未复核时锁死数量</x:v>
      </x:c>
    </x:row>
    <x:row r="14" ht="15" hidden="0" customHeight="1">
      <x:c r="A14" s="20" t="str">
        <x:v>洗护排水</x:v>
      </x:c>
      <x:c r="B14" s="20" t="str">
        <x:v>毛发过滤篮/可拆过滤器</x:v>
      </x:c>
      <x:c r="C14" s="20" t="str">
        <x:v>洗猫盆与洗护排水前端易拆清理</x:v>
      </x:c>
      <x:c r="D14" s="29" t="n">
        <x:v>2</x:v>
      </x:c>
      <x:c r="E14" s="29" t="str">
        <x:v>套</x:v>
      </x:c>
      <x:c r="F14" s="32" t="n">
        <x:v>150</x:v>
      </x:c>
      <x:c r="G14" s="32" t="n">
        <x:v>300</x:v>
      </x:c>
      <x:c r="H14" s="32" t="n">
        <x:f>IF(L14="是",D14*F14,0)</x:f>
        <x:v>300</x:v>
      </x:c>
      <x:c r="I14" s="32" t="n">
        <x:f>IF(L14="是",D14*G14,0)</x:f>
        <x:v>600</x:v>
      </x:c>
      <x:c r="J14" s="29" t="str">
        <x:v>9月10日前</x:v>
      </x:c>
      <x:c r="K14" s="29" t="str">
        <x:v>你/水暖工</x:v>
      </x:c>
      <x:c r="L14" s="29" t="str">
        <x:v>是</x:v>
      </x:c>
      <x:c r="M14" s="20" t="str">
        <x:v>保证日常可拆洗</x:v>
      </x:c>
    </x:row>
    <x:row r="15" ht="15" hidden="0" customHeight="1">
      <x:c r="A15" s="20" t="str">
        <x:v>管道辅材</x:v>
      </x:c>
      <x:c r="B15" s="20" t="str">
        <x:v>热水管保温、管卡、密封和可拆管罩辅材</x:v>
      </x:c>
      <x:c r="C15" s="20" t="str">
        <x:v>按实际米数</x:v>
      </x:c>
      <x:c r="D15" s="29" t="n">
        <x:v>1</x:v>
      </x:c>
      <x:c r="E15" s="29" t="str">
        <x:v>批</x:v>
      </x:c>
      <x:c r="F15" s="32" t="n">
        <x:v>200</x:v>
      </x:c>
      <x:c r="G15" s="32" t="n">
        <x:v>500</x:v>
      </x:c>
      <x:c r="H15" s="32" t="n">
        <x:f>IF(L15="是",D15*F15,0)</x:f>
        <x:v>200</x:v>
      </x:c>
      <x:c r="I15" s="32" t="n">
        <x:f>IF(L15="是",D15*G15,0)</x:f>
        <x:v>500</x:v>
      </x:c>
      <x:c r="J15" s="29" t="str">
        <x:v>9月5日前</x:v>
      </x:c>
      <x:c r="K15" s="29" t="str">
        <x:v>水暖工</x:v>
      </x:c>
      <x:c r="L15" s="29" t="str">
        <x:v>是</x:v>
      </x:c>
      <x:c r="M15" s="20" t="str">
        <x:v>阀门和清扫口不能被永久封闭</x:v>
      </x:c>
    </x:row>
    <x:row r="16" ht="21.600000381469727" hidden="0" customHeight="1">
      <x:c r="A16" s="20" t="str">
        <x:v>水泥地面</x:v>
      </x:c>
      <x:c r="B16" s="20" t="str">
        <x:v>混凝土密封固化剂</x:v>
      </x:c>
      <x:c r="C16" s="20" t="str">
        <x:v>约68㎡；材料参考15–40元/㎡，最终按厂家理论用量和基面吸收率购买</x:v>
      </x:c>
      <x:c r="D16" s="29" t="n">
        <x:v>68</x:v>
      </x:c>
      <x:c r="E16" s="29" t="str">
        <x:v>㎡</x:v>
      </x:c>
      <x:c r="F16" s="32" t="n">
        <x:v>15</x:v>
      </x:c>
      <x:c r="G16" s="32" t="n">
        <x:v>40</x:v>
      </x:c>
      <x:c r="H16" s="32" t="n">
        <x:f>IF(L16="是",D16*F16,0)</x:f>
        <x:v>1020</x:v>
      </x:c>
      <x:c r="I16" s="32" t="n">
        <x:f>IF(L16="是",D16*G16,0)</x:f>
        <x:v>2720</x:v>
      </x:c>
      <x:c r="J16" s="29" t="str">
        <x:v>9月5日前</x:v>
      </x:c>
      <x:c r="K16" s="29" t="str">
        <x:v>你</x:v>
      </x:c>
      <x:c r="L16" s="29" t="str">
        <x:v>是</x:v>
      </x:c>
      <x:c r="M16" s="20" t="str">
        <x:v>除日托草坪外约68㎡内按实际裸露面积；先做小样；不做彩色地坪或导视，固化剂不是防水层</x:v>
      </x:c>
    </x:row>
    <x:row r="17" ht="15" hidden="0" customHeight="1">
      <x:c r="A17" s="20" t="str">
        <x:v>水泥地面</x:v>
      </x:c>
      <x:c r="B17" s="20" t="str">
        <x:v>配套密封/保护剂（条件项）</x:v>
      </x:c>
      <x:c r="C17" s="20" t="str">
        <x:v>仅在固化剂厂家确认相容且确有抗污需要时购买</x:v>
      </x:c>
      <x:c r="D17" s="29" t="n">
        <x:v>68</x:v>
      </x:c>
      <x:c r="E17" s="29" t="str">
        <x:v>㎡</x:v>
      </x:c>
      <x:c r="F17" s="32" t="n">
        <x:v>8</x:v>
      </x:c>
      <x:c r="G17" s="32" t="n">
        <x:v>25</x:v>
      </x:c>
      <x:c r="H17" s="32" t="n">
        <x:f>IF(L17="是",D17*F17,0)</x:f>
        <x:v>0</x:v>
      </x:c>
      <x:c r="I17" s="32" t="n">
        <x:f>IF(L17="是",D17*G17,0)</x:f>
        <x:v>0</x:v>
      </x:c>
      <x:c r="J17" s="29" t="str">
        <x:v>样板通过后</x:v>
      </x:c>
      <x:c r="K17" s="29" t="str">
        <x:v>你</x:v>
      </x:c>
      <x:c r="L17" s="29" t="str">
        <x:v>否</x:v>
      </x:c>
      <x:c r="M17" s="20" t="str">
        <x:v>仅使用固化剂厂家确认相容的透明体系；不混品牌，不做有色罩面</x:v>
      </x:c>
    </x:row>
    <x:row r="18" ht="15" hidden="0" customHeight="1">
      <x:c r="A18" s="20" t="str">
        <x:v>水泥地面</x:v>
      </x:c>
      <x:c r="B18" s="20" t="str">
        <x:v>裂缝/孔洞/起砂修补材料</x:v>
      </x:c>
      <x:c r="C18" s="20" t="str">
        <x:v>按首次清洁后实际缺陷</x:v>
      </x:c>
      <x:c r="D18" s="29" t="n">
        <x:v>1</x:v>
      </x:c>
      <x:c r="E18" s="29" t="str">
        <x:v>批</x:v>
      </x:c>
      <x:c r="F18" s="32" t="n">
        <x:v>200</x:v>
      </x:c>
      <x:c r="G18" s="32" t="n">
        <x:v>500</x:v>
      </x:c>
      <x:c r="H18" s="32" t="n">
        <x:f>IF(L18="是",D18*F18,0)</x:f>
        <x:v>200</x:v>
      </x:c>
      <x:c r="I18" s="32" t="n">
        <x:f>IF(L18="是",D18*G18,0)</x:f>
        <x:v>500</x:v>
      </x:c>
      <x:c r="J18" s="29" t="str">
        <x:v>9月4日前</x:v>
      </x:c>
      <x:c r="K18" s="29" t="str">
        <x:v>你</x:v>
      </x:c>
      <x:c r="L18" s="29" t="str">
        <x:v>是</x:v>
      </x:c>
      <x:c r="M18" s="20" t="str">
        <x:v>活动裂缝或大面积空鼓需师傅处理</x:v>
      </x:c>
    </x:row>
    <x:row r="19" ht="15" hidden="0" customHeight="1">
      <x:c r="A19" s="20" t="str">
        <x:v>水泥地面</x:v>
      </x:c>
      <x:c r="B19" s="20" t="str">
        <x:v>清洁剂、吸水刮、拖把、刷子和桶</x:v>
      </x:c>
      <x:c r="C19" s="20" t="str">
        <x:v>中性/碱性清洁按污染类型；不得留下油膜</x:v>
      </x:c>
      <x:c r="D19" s="29" t="n">
        <x:v>1</x:v>
      </x:c>
      <x:c r="E19" s="29" t="str">
        <x:v>批</x:v>
      </x:c>
      <x:c r="F19" s="32" t="n">
        <x:v>100</x:v>
      </x:c>
      <x:c r="G19" s="32" t="n">
        <x:v>300</x:v>
      </x:c>
      <x:c r="H19" s="32" t="n">
        <x:f>IF(L19="是",D19*F19,0)</x:f>
        <x:v>100</x:v>
      </x:c>
      <x:c r="I19" s="32" t="n">
        <x:f>IF(L19="是",D19*G19,0)</x:f>
        <x:v>300</x:v>
      </x:c>
      <x:c r="J19" s="29" t="str">
        <x:v>9月2日前</x:v>
      </x:c>
      <x:c r="K19" s="29" t="str">
        <x:v>你</x:v>
      </x:c>
      <x:c r="L19" s="29" t="str">
        <x:v>是</x:v>
      </x:c>
      <x:c r="M19" s="20" t="str">
        <x:v>与所购固化剂施工说明兼容</x:v>
      </x:c>
    </x:row>
    <x:row r="20" ht="15" hidden="0" customHeight="1">
      <x:c r="A20" s="20" t="str">
        <x:v>水泥地面</x:v>
      </x:c>
      <x:c r="B20" s="20" t="str">
        <x:v>工业吸尘器租赁/二次吸尘耗材</x:v>
      </x:c>
      <x:c r="C20" s="20" t="str">
        <x:v>首次保洁由保洁提供；DIY前可租1天</x:v>
      </x:c>
      <x:c r="D20" s="29" t="n">
        <x:v>1</x:v>
      </x:c>
      <x:c r="E20" s="29" t="str">
        <x:v>项</x:v>
      </x:c>
      <x:c r="F20" s="32" t="n">
        <x:v>200</x:v>
      </x:c>
      <x:c r="G20" s="32" t="n">
        <x:v>400</x:v>
      </x:c>
      <x:c r="H20" s="32" t="n">
        <x:f>IF(L20="是",D20*F20,0)</x:f>
        <x:v>200</x:v>
      </x:c>
      <x:c r="I20" s="32" t="n">
        <x:f>IF(L20="是",D20*G20,0)</x:f>
        <x:v>400</x:v>
      </x:c>
      <x:c r="J20" s="29" t="str">
        <x:v>9月10日前</x:v>
      </x:c>
      <x:c r="K20" s="29" t="str">
        <x:v>你</x:v>
      </x:c>
      <x:c r="L20" s="29" t="str">
        <x:v>是</x:v>
      </x:c>
      <x:c r="M20" s="20" t="str">
        <x:v>普通家用吸尘器不适合厚灰</x:v>
      </x:c>
    </x:row>
    <x:row r="21" ht="15" hidden="0" customHeight="1">
      <x:c r="A21" s="20" t="str">
        <x:v>水泥地面</x:v>
      </x:c>
      <x:c r="B21" s="20" t="str">
        <x:v>DIY工具和个体防护</x:v>
      </x:c>
      <x:c r="C21" s="20" t="str">
        <x:v>长毛刷/平板拖、喷壶、胶鞋、手套、护目镜、口罩、警示带</x:v>
      </x:c>
      <x:c r="D21" s="29" t="n">
        <x:v>1</x:v>
      </x:c>
      <x:c r="E21" s="29" t="str">
        <x:v>批</x:v>
      </x:c>
      <x:c r="F21" s="32" t="n">
        <x:v>200</x:v>
      </x:c>
      <x:c r="G21" s="32" t="n">
        <x:v>400</x:v>
      </x:c>
      <x:c r="H21" s="32" t="n">
        <x:f>IF(L21="是",D21*F21,0)</x:f>
        <x:v>200</x:v>
      </x:c>
      <x:c r="I21" s="32" t="n">
        <x:f>IF(L21="是",D21*G21,0)</x:f>
        <x:v>400</x:v>
      </x:c>
      <x:c r="J21" s="29" t="str">
        <x:v>9月8日前</x:v>
      </x:c>
      <x:c r="K21" s="29" t="str">
        <x:v>你</x:v>
      </x:c>
      <x:c r="L21" s="29" t="str">
        <x:v>是</x:v>
      </x:c>
      <x:c r="M21" s="20" t="str">
        <x:v>按产品SDS和说明书增加防护</x:v>
      </x:c>
    </x:row>
    <x:row r="22" ht="15" hidden="0" customHeight="1">
      <x:c r="A22" s="20" t="str">
        <x:v>墙面</x:v>
      </x:c>
      <x:c r="B22" s="20" t="str">
        <x:v>抗碱底漆+防霉可擦洗乳胶漆</x:v>
      </x:c>
      <x:c r="C22" s="20" t="str">
        <x:v>暖白底为主，仅必要修补范围；最新V2的橄榄绿/米灰手刷点缀先做1㎡小样</x:v>
      </x:c>
      <x:c r="D22" s="29" t="n">
        <x:v>1</x:v>
      </x:c>
      <x:c r="E22" s="29" t="str">
        <x:v>批</x:v>
      </x:c>
      <x:c r="F22" s="32" t="n">
        <x:v>600</x:v>
      </x:c>
      <x:c r="G22" s="32" t="n">
        <x:v>1200</x:v>
      </x:c>
      <x:c r="H22" s="32" t="n">
        <x:f>IF(L22="是",D22*F22,0)</x:f>
        <x:v>600</x:v>
      </x:c>
      <x:c r="I22" s="32" t="n">
        <x:f>IF(L22="是",D22*G22,0)</x:f>
        <x:v>1200</x:v>
      </x:c>
      <x:c r="J22" s="29" t="str">
        <x:v>9月5日前</x:v>
      </x:c>
      <x:c r="K22" s="29" t="str">
        <x:v>你</x:v>
      </x:c>
      <x:c r="L22" s="29" t="str">
        <x:v>是</x:v>
      </x:c>
      <x:c r="M22" s="20" t="str">
        <x:v>只做明显脏污/修补墙面，不做全店完整翻新</x:v>
      </x:c>
    </x:row>
    <x:row r="23" ht="15" hidden="0" customHeight="1">
      <x:c r="A23" s="20" t="str">
        <x:v>墙面</x:v>
      </x:c>
      <x:c r="B23" s="20" t="str">
        <x:v>修补腻子/抗裂材料/砂纸</x:v>
      </x:c>
      <x:c r="C23" s="20" t="str">
        <x:v>只修松动、裂缝和孔洞位置</x:v>
      </x:c>
      <x:c r="D23" s="29" t="n">
        <x:v>1</x:v>
      </x:c>
      <x:c r="E23" s="29" t="str">
        <x:v>批</x:v>
      </x:c>
      <x:c r="F23" s="32" t="n">
        <x:v>200</x:v>
      </x:c>
      <x:c r="G23" s="32" t="n">
        <x:v>400</x:v>
      </x:c>
      <x:c r="H23" s="32" t="n">
        <x:f>IF(L23="是",D23*F23,0)</x:f>
        <x:v>200</x:v>
      </x:c>
      <x:c r="I23" s="32" t="n">
        <x:f>IF(L23="是",D23*G23,0)</x:f>
        <x:v>400</x:v>
      </x:c>
      <x:c r="J23" s="29" t="str">
        <x:v>9月5日前</x:v>
      </x:c>
      <x:c r="K23" s="29" t="str">
        <x:v>你</x:v>
      </x:c>
      <x:c r="L23" s="29" t="str">
        <x:v>是</x:v>
      </x:c>
      <x:c r="M23" s="20" t="str">
        <x:v>持续返潮区域先解决原因</x:v>
      </x:c>
    </x:row>
    <x:row r="24" ht="15" hidden="0" customHeight="1">
      <x:c r="A24" s="20" t="str">
        <x:v>墙面</x:v>
      </x:c>
      <x:c r="B24" s="20" t="str">
        <x:v>滚筒、刷子、托盘、伸缩杆和保护膜</x:v>
      </x:c>
      <x:c r="C24" s="20" t="str">
        <x:v>含美纹纸、地膜、擦布</x:v>
      </x:c>
      <x:c r="D24" s="29" t="n">
        <x:v>1</x:v>
      </x:c>
      <x:c r="E24" s="29" t="str">
        <x:v>批</x:v>
      </x:c>
      <x:c r="F24" s="32" t="n">
        <x:v>200</x:v>
      </x:c>
      <x:c r="G24" s="32" t="n">
        <x:v>400</x:v>
      </x:c>
      <x:c r="H24" s="32" t="n">
        <x:f>IF(L24="是",D24*F24,0)</x:f>
        <x:v>200</x:v>
      </x:c>
      <x:c r="I24" s="32" t="n">
        <x:f>IF(L24="是",D24*G24,0)</x:f>
        <x:v>400</x:v>
      </x:c>
      <x:c r="J24" s="29" t="str">
        <x:v>9月5日前</x:v>
      </x:c>
      <x:c r="K24" s="29" t="str">
        <x:v>你</x:v>
      </x:c>
      <x:c r="L24" s="29" t="str">
        <x:v>是</x:v>
      </x:c>
      <x:c r="M24" s="20" t="str">
        <x:v>保留少量面漆用于搬运后补漆</x:v>
      </x:c>
    </x:row>
    <x:row r="25" ht="15" hidden="0" customHeight="1">
      <x:c r="A25" s="20" t="str">
        <x:v>空调</x:v>
      </x:c>
      <x:c r="B25" s="20" t="str">
        <x:v>移机小辅材</x:v>
      </x:c>
      <x:c r="C25" s="20" t="str">
        <x:v>铜管/保温/排水管/支架/冷媒按实际增补</x:v>
      </x:c>
      <x:c r="D25" s="29" t="n">
        <x:v>1</x:v>
      </x:c>
      <x:c r="E25" s="29" t="str">
        <x:v>批</x:v>
      </x:c>
      <x:c r="F25" s="32" t="n">
        <x:v>300</x:v>
      </x:c>
      <x:c r="G25" s="32" t="n">
        <x:v>800</x:v>
      </x:c>
      <x:c r="H25" s="32" t="n">
        <x:f>IF(L25="是",D25*F25,0)</x:f>
        <x:v>300</x:v>
      </x:c>
      <x:c r="I25" s="32" t="n">
        <x:f>IF(L25="是",D25*G25,0)</x:f>
        <x:v>800</x:v>
      </x:c>
      <x:c r="J25" s="29" t="str">
        <x:v>切换夜前</x:v>
      </x:c>
      <x:c r="K25" s="29" t="str">
        <x:v>空调工</x:v>
      </x:c>
      <x:c r="L25" s="29" t="str">
        <x:v>是</x:v>
      </x:c>
      <x:c r="M25" s="20" t="str">
        <x:v>要求提前报每米铜管和补冷媒单价</x:v>
      </x:c>
    </x:row>
    <x:row r="26" ht="15" hidden="0" customHeight="1">
      <x:c r="A26" s="20" t="str">
        <x:v>灯具迁装</x:v>
      </x:c>
      <x:c r="B26" s="20" t="str">
        <x:v>吊杆、轨道连接件、接线盒和紧固件</x:v>
      </x:c>
      <x:c r="C26" s="20" t="str">
        <x:v>旧灯复用，新店固定和接线辅材</x:v>
      </x:c>
      <x:c r="D26" s="29" t="n">
        <x:v>1</x:v>
      </x:c>
      <x:c r="E26" s="29" t="str">
        <x:v>批</x:v>
      </x:c>
      <x:c r="F26" s="32" t="n">
        <x:v>200</x:v>
      </x:c>
      <x:c r="G26" s="32" t="n">
        <x:v>500</x:v>
      </x:c>
      <x:c r="H26" s="32" t="n">
        <x:f>IF(L26="是",D26*F26,0)</x:f>
        <x:v>200</x:v>
      </x:c>
      <x:c r="I26" s="32" t="n">
        <x:f>IF(L26="是",D26*G26,0)</x:f>
        <x:v>500</x:v>
      </x:c>
      <x:c r="J26" s="29" t="str">
        <x:v>9月8日前</x:v>
      </x:c>
      <x:c r="K26" s="29" t="str">
        <x:v>电工</x:v>
      </x:c>
      <x:c r="L26" s="29" t="str">
        <x:v>是</x:v>
      </x:c>
      <x:c r="M26" s="20" t="str">
        <x:v>所有支架切换夜前预装</x:v>
      </x:c>
    </x:row>
    <x:row r="27" ht="15" hidden="0" customHeight="1">
      <x:c r="A27" s="20" t="str">
        <x:v>设备迁装</x:v>
      </x:c>
      <x:c r="B27" s="20" t="str">
        <x:v>热水器承重固定、安全阀泄水和活接辅材</x:v>
      </x:c>
      <x:c r="C27" s="20" t="str">
        <x:v>按墙体与设备规格</x:v>
      </x:c>
      <x:c r="D27" s="29" t="n">
        <x:v>1</x:v>
      </x:c>
      <x:c r="E27" s="29" t="str">
        <x:v>批</x:v>
      </x:c>
      <x:c r="F27" s="32" t="n">
        <x:v>200</x:v>
      </x:c>
      <x:c r="G27" s="32" t="n">
        <x:v>400</x:v>
      </x:c>
      <x:c r="H27" s="32" t="n">
        <x:f>IF(L27="是",D27*F27,0)</x:f>
        <x:v>200</x:v>
      </x:c>
      <x:c r="I27" s="32" t="n">
        <x:f>IF(L27="是",D27*G27,0)</x:f>
        <x:v>400</x:v>
      </x:c>
      <x:c r="J27" s="29" t="str">
        <x:v>9月10日前</x:v>
      </x:c>
      <x:c r="K27" s="29" t="str">
        <x:v>水暖工/电工</x:v>
      </x:c>
      <x:c r="L27" s="29" t="str">
        <x:v>是</x:v>
      </x:c>
      <x:c r="M27" s="20" t="str">
        <x:v>承重点提前做好</x:v>
      </x:c>
    </x:row>
    <x:row r="28" ht="21.600000381469727" hidden="0" customHeight="1">
      <x:c r="A28" s="20" t="str">
        <x:v>搬运保护</x:v>
      </x:c>
      <x:c r="B28" s="20" t="str">
        <x:v>气泡膜、缠绕膜、护角、扎带、标签和周转箱</x:v>
      </x:c>
      <x:c r="C28" s="20" t="str">
        <x:v>灯、洗猫盆、热水器、空调、家具分类编号</x:v>
      </x:c>
      <x:c r="D28" s="29" t="n">
        <x:v>1</x:v>
      </x:c>
      <x:c r="E28" s="29" t="str">
        <x:v>批</x:v>
      </x:c>
      <x:c r="F28" s="32" t="n">
        <x:v>200</x:v>
      </x:c>
      <x:c r="G28" s="32" t="n">
        <x:v>500</x:v>
      </x:c>
      <x:c r="H28" s="32" t="n">
        <x:f>IF(L28="是",D28*F28,0)</x:f>
        <x:v>200</x:v>
      </x:c>
      <x:c r="I28" s="32" t="n">
        <x:f>IF(L28="是",D28*G28,0)</x:f>
        <x:v>500</x:v>
      </x:c>
      <x:c r="J28" s="29" t="str">
        <x:v>9月12日前</x:v>
      </x:c>
      <x:c r="K28" s="29" t="str">
        <x:v>你/搬运工</x:v>
      </x:c>
      <x:c r="L28" s="29" t="str">
        <x:v>是</x:v>
      </x:c>
      <x:c r="M28" s="20" t="str">
        <x:v>切换夜不得临时找包装</x:v>
      </x:c>
    </x:row>
    <x:row r="29" ht="15" hidden="0" customHeight="1">
      <x:c r="A29" s="21" t="str">
        <x:v>玻璃门</x:v>
      </x:c>
      <x:c r="B29" s="21" t="str">
        <x:v>商用钢化玻璃门成套</x:v>
      </x:c>
      <x:c r="C29" s="21" t="str">
        <x:v>约1450mm门洞仅参考；门体、框、锁、闭门/限位、标识</x:v>
      </x:c>
      <x:c r="D29" s="30" t="n">
        <x:v>1</x:v>
      </x:c>
      <x:c r="E29" s="30" t="str">
        <x:v>套</x:v>
      </x:c>
      <x:c r="F29" s="33" t="n">
        <x:v>0</x:v>
      </x:c>
      <x:c r="G29" s="33" t="n">
        <x:v>0</x:v>
      </x:c>
      <x:c r="H29" s="33" t="n">
        <x:f>IF(L29="是",D29*F29,0)</x:f>
        <x:v>0</x:v>
      </x:c>
      <x:c r="I29" s="33" t="n">
        <x:f>IF(L29="是",D29*G29,0)</x:f>
        <x:v>0</x:v>
      </x:c>
      <x:c r="J29" s="30" t="str">
        <x:v>9月3日复尺后</x:v>
      </x:c>
      <x:c r="K29" s="30" t="str">
        <x:v>玻璃门商家</x:v>
      </x:c>
      <x:c r="L29" s="30" t="str">
        <x:v>否</x:v>
      </x:c>
      <x:c r="M29" s="21" t="str">
        <x:v>延期到开业后；先保留并修整现有门，前提是物业/消防允许</x:v>
      </x:c>
    </x:row>
  </x:sheetData>
  <x:mergeCells>
    <x:mergeCell ref="A1:M1"/>
    <x:mergeCell ref="A2:M2"/>
  </x:mergeCells>
  <x:dataValidations count="1">
    <x:dataValidation type="list" sqref="L5:L29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33e3a1f2214161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46" hidden="0" customWidth="1"/>
    <x:col min="4" max="4" width="10" hidden="0" customWidth="1"/>
    <x:col min="5" max="5" width="8" hidden="0" customWidth="1"/>
    <x:col min="6" max="6" width="10" hidden="0" customWidth="1"/>
    <x:col min="7" max="7" width="13" hidden="0" customWidth="1"/>
    <x:col min="8" max="8" width="12" hidden="0" customWidth="1"/>
    <x:col min="9" max="9" width="10" hidden="0" customWidth="1"/>
    <x:col min="10" max="10" width="15" hidden="0" customWidth="1"/>
    <x:col min="11" max="11" width="38" hidden="0" customWidth="1"/>
    <x:col min="12" max="12" width="12" hidden="0" customWidth="1"/>
  </x:cols>
  <x:sheetData>
    <x:row r="1">
      <x:c r="A1" s="71" t="str">
        <x:v>人工预算｜按普通工人300元/人·天、保洁150元/次</x:v>
      </x:c>
      <x:c r="B1" s="71"/>
      <x:c r="C1" s="71"/>
      <x:c r="D1" s="71"/>
      <x:c r="E1" s="71"/>
      <x:c r="F1" s="71"/>
      <x:c r="G1" s="71"/>
      <x:c r="H1" s="71"/>
      <x:c r="I1" s="71"/>
      <x:c r="J1" s="71"/>
      <x:c r="K1" s="71"/>
      <x:c r="L1" s="71"/>
    </x:row>
    <x:row r="2">
      <x:c r="A2" s="57" t="str">
        <x:v>这是你指定的最低预算口径。持证电工、空调工、玻璃门安装等专业工种实际接单价可能高于300元/人·天；夜间加班也可能另收费。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</x:row>
    <x:row r="4" ht="15" hidden="0" customHeight="1">
      <x:c r="A4" s="9" t="str">
        <x:v>工作包</x:v>
      </x:c>
      <x:c r="B4" s="9" t="str">
        <x:v>工种</x:v>
      </x:c>
      <x:c r="C4" s="9" t="str">
        <x:v>工作范围/估算依据</x:v>
      </x:c>
      <x:c r="D4" s="9" t="str">
        <x:v>人数/次数</x:v>
      </x:c>
      <x:c r="E4" s="9" t="str">
        <x:v>天数</x:v>
      </x:c>
      <x:c r="F4" s="9" t="str">
        <x:v>单价</x:v>
      </x:c>
      <x:c r="G4" s="9" t="str">
        <x:v>计价口径</x:v>
      </x:c>
      <x:c r="H4" s="9" t="str">
        <x:v>估算人工</x:v>
      </x:c>
      <x:c r="I4" s="9" t="str">
        <x:v>是否计入</x:v>
      </x:c>
      <x:c r="J4" s="9" t="str">
        <x:v>计划时间</x:v>
      </x:c>
      <x:c r="K4" s="9" t="str">
        <x:v>备注</x:v>
      </x:c>
      <x:c r="L4" s="9" t="str">
        <x:v>计入预算</x:v>
      </x:c>
    </x:row>
    <x:row r="5" ht="15" hidden="0" customHeight="1">
      <x:c r="A5" s="19" t="str">
        <x:v>首次开荒保洁</x:v>
      </x:c>
      <x:c r="B5" s="19" t="str">
        <x:v>开荒保洁/工业吸尘保洁</x:v>
      </x:c>
      <x:c r="C5" s="19" t="str">
        <x:v>约68㎡厚灰；带工业吸尘器，吸尘后湿洗</x:v>
      </x:c>
      <x:c r="D5" s="31" t="n">
        <x:v>1</x:v>
      </x:c>
      <x:c r="E5" s="31" t="n">
        <x:v>1</x:v>
      </x:c>
      <x:c r="F5" s="31" t="n">
        <x:v>150</x:v>
      </x:c>
      <x:c r="G5" s="31" t="str">
        <x:v>元/次</x:v>
      </x:c>
      <x:c r="H5" s="31" t="n">
        <x:f>D5*E5*F5</x:f>
        <x:v>150</x:v>
      </x:c>
      <x:c r="I5" s="28" t="str">
        <x:v>是</x:v>
      </x:c>
      <x:c r="J5" s="19" t="str">
        <x:v>9月2日</x:v>
      </x:c>
      <x:c r="K5" s="19" t="str">
        <x:v>按你指定150元/次；确认是否自带工业吸尘器</x:v>
      </x:c>
      <x:c r="L5" s="96" t="n">
        <x:f>IF(I5="是",H5,0)</x:f>
        <x:v>150</x:v>
      </x:c>
    </x:row>
    <x:row r="6" ht="15" hidden="0" customHeight="1">
      <x:c r="A6" s="20" t="str">
        <x:v>电气踏勘与方案</x:v>
      </x:c>
      <x:c r="B6" s="20" t="str">
        <x:v>持证电工</x:v>
      </x:c>
      <x:c r="C6" s="20" t="str">
        <x:v>两店电箱/容量/回路核对，出回路和切换清单</x:v>
      </x:c>
      <x:c r="D6" s="32" t="n">
        <x:v>1</x:v>
      </x:c>
      <x:c r="E6" s="32" t="n">
        <x:v>1</x:v>
      </x:c>
      <x:c r="F6" s="32" t="n">
        <x:v>300</x:v>
      </x:c>
      <x:c r="G6" s="32" t="str">
        <x:v>元/人·天</x:v>
      </x:c>
      <x:c r="H6" s="32" t="n">
        <x:f>D6*E6*F6</x:f>
        <x:v>300</x:v>
      </x:c>
      <x:c r="I6" s="29" t="str">
        <x:v>是</x:v>
      </x:c>
      <x:c r="J6" s="20" t="str">
        <x:v>9月2日</x:v>
      </x:c>
      <x:c r="K6" s="20" t="str">
        <x:v>可谈判计入后续工程费</x:v>
      </x:c>
      <x:c r="L6" s="97" t="n">
        <x:f>IF(I6="是",H6,0)</x:f>
        <x:v>300</x:v>
      </x:c>
    </x:row>
    <x:row r="7" ht="15" hidden="0" customHeight="1">
      <x:c r="A7" s="20" t="str">
        <x:v>临时施工配电</x:v>
      </x:c>
      <x:c r="B7" s="20" t="str">
        <x:v>持证电工</x:v>
      </x:c>
      <x:c r="C7" s="20" t="str">
        <x:v>安装合规临时箱、接地和施工照明电源</x:v>
      </x:c>
      <x:c r="D7" s="32" t="n">
        <x:v>1</x:v>
      </x:c>
      <x:c r="E7" s="32" t="n">
        <x:v>1</x:v>
      </x:c>
      <x:c r="F7" s="32" t="n">
        <x:v>300</x:v>
      </x:c>
      <x:c r="G7" s="32" t="str">
        <x:v>元/人·天</x:v>
      </x:c>
      <x:c r="H7" s="32" t="n">
        <x:f>D7*E7*F7</x:f>
        <x:v>300</x:v>
      </x:c>
      <x:c r="I7" s="29" t="str">
        <x:v>否</x:v>
      </x:c>
      <x:c r="J7" s="20" t="str">
        <x:v>9月2日</x:v>
      </x:c>
      <x:c r="K7" s="20" t="str">
        <x:v>优先由物业提供/借用并由粗装电工一次接好</x:v>
      </x:c>
      <x:c r="L7" s="97" t="n">
        <x:f>IF(I7="是",H7,0)</x:f>
        <x:v>0</x:v>
      </x:c>
    </x:row>
    <x:row r="8" ht="15" hidden="0" customHeight="1">
      <x:c r="A8" s="20" t="str">
        <x:v>新店强电粗装</x:v>
      </x:c>
      <x:c r="B8" s="20" t="str">
        <x:v>持证电工</x:v>
      </x:c>
      <x:c r="C8" s="20" t="str">
        <x:v>线槽、线缆、插座、独立回路、支架、预检，不含材料</x:v>
      </x:c>
      <x:c r="D8" s="32" t="n">
        <x:v>2</x:v>
      </x:c>
      <x:c r="E8" s="32" t="n">
        <x:v>2</x:v>
      </x:c>
      <x:c r="F8" s="32" t="n">
        <x:v>300</x:v>
      </x:c>
      <x:c r="G8" s="32" t="str">
        <x:v>元/人·天</x:v>
      </x:c>
      <x:c r="H8" s="32" t="n">
        <x:f>D8*E8*F8</x:f>
        <x:v>1200</x:v>
      </x:c>
      <x:c r="I8" s="29" t="str">
        <x:v>是</x:v>
      </x:c>
      <x:c r="J8" s="20" t="str">
        <x:v>9月5—7日</x:v>
      </x:c>
      <x:c r="K8" s="20" t="str">
        <x:v>控制为2人×2天；只做开店必需安全回路</x:v>
      </x:c>
      <x:c r="L8" s="97" t="n">
        <x:f>IF(I8="是",H8,0)</x:f>
        <x:v>1200</x:v>
      </x:c>
    </x:row>
    <x:row r="9" ht="15" hidden="0" customHeight="1">
      <x:c r="A9" s="20" t="str">
        <x:v>旧配电箱夜间迁装</x:v>
      </x:c>
      <x:c r="B9" s="20" t="str">
        <x:v>持证电工</x:v>
      </x:c>
      <x:c r="C9" s="20" t="str">
        <x:v>旧店断电拆箱、运输配合、新店接线、送电测试</x:v>
      </x:c>
      <x:c r="D9" s="32" t="n">
        <x:v>2</x:v>
      </x:c>
      <x:c r="E9" s="32" t="n">
        <x:v>1</x:v>
      </x:c>
      <x:c r="F9" s="32" t="n">
        <x:v>300</x:v>
      </x:c>
      <x:c r="G9" s="32" t="str">
        <x:v>元/人·天</x:v>
      </x:c>
      <x:c r="H9" s="32" t="n">
        <x:f>D9*E9*F9</x:f>
        <x:v>600</x:v>
      </x:c>
      <x:c r="I9" s="29" t="str">
        <x:v>是</x:v>
      </x:c>
      <x:c r="J9" s="20" t="str">
        <x:v>9月14日晚</x:v>
      </x:c>
      <x:c r="K9" s="20" t="str">
        <x:v>按2人1个夜间最低估算；未另计夜间加班</x:v>
      </x:c>
      <x:c r="L9" s="97" t="n">
        <x:f>IF(I9="是",H9,0)</x:f>
        <x:v>600</x:v>
      </x:c>
    </x:row>
    <x:row r="10" ht="15" hidden="0" customHeight="1">
      <x:c r="A10" s="20" t="str">
        <x:v>给排水粗装</x:v>
      </x:c>
      <x:c r="B10" s="20" t="str">
        <x:v>给排水工</x:v>
      </x:c>
      <x:c r="C10" s="20" t="str">
        <x:v>冷热水/排水明管、阀门、支架、试压通水，不含材料</x:v>
      </x:c>
      <x:c r="D10" s="32" t="n">
        <x:v>1</x:v>
      </x:c>
      <x:c r="E10" s="32" t="n">
        <x:v>2</x:v>
      </x:c>
      <x:c r="F10" s="32" t="n">
        <x:v>300</x:v>
      </x:c>
      <x:c r="G10" s="32" t="str">
        <x:v>元/人·天</x:v>
      </x:c>
      <x:c r="H10" s="32" t="n">
        <x:f>D10*E10*F10</x:f>
        <x:v>600</x:v>
      </x:c>
      <x:c r="I10" s="29" t="str">
        <x:v>是</x:v>
      </x:c>
      <x:c r="J10" s="20" t="str">
        <x:v>9月5—6日</x:v>
      </x:c>
      <x:c r="K10" s="20" t="str">
        <x:v>控制为1人×2天，采用明管最短路线</x:v>
      </x:c>
      <x:c r="L10" s="97" t="n">
        <x:f>IF(I10="是",H10,0)</x:f>
        <x:v>600</x:v>
      </x:c>
    </x:row>
    <x:row r="11" ht="15" hidden="0" customHeight="1">
      <x:c r="A11" s="20" t="str">
        <x:v>洗猫盆+热水器夜间迁装</x:v>
      </x:c>
      <x:c r="B11" s="20" t="str">
        <x:v>给排水工+电工</x:v>
      </x:c>
      <x:c r="C11" s="20" t="str">
        <x:v>旧店排空拆除、新店固定接水接电、试水试热</x:v>
      </x:c>
      <x:c r="D11" s="32" t="n">
        <x:v>2</x:v>
      </x:c>
      <x:c r="E11" s="32" t="n">
        <x:v>1</x:v>
      </x:c>
      <x:c r="F11" s="32" t="n">
        <x:v>300</x:v>
      </x:c>
      <x:c r="G11" s="32" t="str">
        <x:v>元/人·天</x:v>
      </x:c>
      <x:c r="H11" s="32" t="n">
        <x:f>D11*E11*F11</x:f>
        <x:v>600</x:v>
      </x:c>
      <x:c r="I11" s="29" t="str">
        <x:v>是</x:v>
      </x:c>
      <x:c r="J11" s="20" t="str">
        <x:v>9月14日晚</x:v>
      </x:c>
      <x:c r="K11" s="20" t="str">
        <x:v>要求同一晚完成</x:v>
      </x:c>
      <x:c r="L11" s="97" t="n">
        <x:f>IF(I11="是",H11,0)</x:f>
        <x:v>600</x:v>
      </x:c>
    </x:row>
    <x:row r="12" ht="15" hidden="0" customHeight="1">
      <x:c r="A12" s="20" t="str">
        <x:v>灯具夜间拆装</x:v>
      </x:c>
      <x:c r="B12" s="20" t="str">
        <x:v>持证电工</x:v>
      </x:c>
      <x:c r="C12" s="20" t="str">
        <x:v>4条灯轨连灯+3个条形灯，拆、装、接线、试亮</x:v>
      </x:c>
      <x:c r="D12" s="32" t="n">
        <x:v>2</x:v>
      </x:c>
      <x:c r="E12" s="32" t="n">
        <x:v>1</x:v>
      </x:c>
      <x:c r="F12" s="32" t="n">
        <x:v>300</x:v>
      </x:c>
      <x:c r="G12" s="32" t="str">
        <x:v>元/人·天</x:v>
      </x:c>
      <x:c r="H12" s="32" t="n">
        <x:f>D12*E12*F12</x:f>
        <x:v>600</x:v>
      </x:c>
      <x:c r="I12" s="29" t="str">
        <x:v>是</x:v>
      </x:c>
      <x:c r="J12" s="20" t="str">
        <x:v>9月14日晚</x:v>
      </x:c>
      <x:c r="K12" s="20" t="str">
        <x:v>新店支架和线缆提前完成</x:v>
      </x:c>
      <x:c r="L12" s="97" t="n">
        <x:f>IF(I12="是",H12,0)</x:f>
        <x:v>600</x:v>
      </x:c>
    </x:row>
    <x:row r="13" ht="15" hidden="0" customHeight="1">
      <x:c r="A13" s="20" t="str">
        <x:v>空调预埋+夜间移机</x:v>
      </x:c>
      <x:c r="B13" s="20" t="str">
        <x:v>空调工</x:v>
      </x:c>
      <x:c r="C13" s="20" t="str">
        <x:v>踏勘、孔位/排水预留、回收冷媒、拆运装、抽真空试机</x:v>
      </x:c>
      <x:c r="D13" s="32" t="n">
        <x:v>1</x:v>
      </x:c>
      <x:c r="E13" s="32" t="n">
        <x:v>2</x:v>
      </x:c>
      <x:c r="F13" s="32" t="n">
        <x:v>300</x:v>
      </x:c>
      <x:c r="G13" s="32" t="str">
        <x:v>元/人·天</x:v>
      </x:c>
      <x:c r="H13" s="32" t="n">
        <x:f>D13*E13*F13</x:f>
        <x:v>600</x:v>
      </x:c>
      <x:c r="I13" s="29" t="str">
        <x:v>是</x:v>
      </x:c>
      <x:c r="J13" s="20" t="str">
        <x:v>9月6—7日+14日晚</x:v>
      </x:c>
      <x:c r="K13" s="20" t="str">
        <x:v>按2个工日估算；补铜管/冷媒属于材料</x:v>
      </x:c>
      <x:c r="L13" s="97" t="n">
        <x:f>IF(I13="是",H13,0)</x:f>
        <x:v>600</x:v>
      </x:c>
    </x:row>
    <x:row r="14" ht="15" hidden="0" customHeight="1">
      <x:c r="A14" s="20" t="str">
        <x:v>玻璃门安装人工</x:v>
      </x:c>
      <x:c r="B14" s="20" t="str">
        <x:v>玻璃门商家</x:v>
      </x:c>
      <x:c r="C14" s="20" t="str">
        <x:v>拆旧、安装、五金调试和收口；部分商家含在总价</x:v>
      </x:c>
      <x:c r="D14" s="32" t="n">
        <x:v>0</x:v>
      </x:c>
      <x:c r="E14" s="32" t="n">
        <x:v>0</x:v>
      </x:c>
      <x:c r="F14" s="32" t="n">
        <x:v>300</x:v>
      </x:c>
      <x:c r="G14" s="32" t="str">
        <x:v>元/人·天</x:v>
      </x:c>
      <x:c r="H14" s="32" t="n">
        <x:f>D14*E14*F14</x:f>
        <x:v>0</x:v>
      </x:c>
      <x:c r="I14" s="29" t="str">
        <x:v>否</x:v>
      </x:c>
      <x:c r="J14" s="20" t="str">
        <x:v>9月10日</x:v>
      </x:c>
      <x:c r="K14" s="20" t="str">
        <x:v>随玻璃门一起延期</x:v>
      </x:c>
      <x:c r="L14" s="97" t="n">
        <x:f>IF(I14="是",H14,0)</x:f>
        <x:v>0</x:v>
      </x:c>
    </x:row>
    <x:row r="15" ht="15" hidden="0" customHeight="1">
      <x:c r="A15" s="20" t="str">
        <x:v>家具设备搬运复装</x:v>
      </x:c>
      <x:c r="B15" s="20" t="str">
        <x:v>搬运/家具拆装</x:v>
      </x:c>
      <x:c r="C15" s="20" t="str">
        <x:v>狗笼、3猫箱、收银台、中岛及设备运输配合</x:v>
      </x:c>
      <x:c r="D15" s="32" t="n">
        <x:v>2</x:v>
      </x:c>
      <x:c r="E15" s="32" t="n">
        <x:v>1</x:v>
      </x:c>
      <x:c r="F15" s="32" t="n">
        <x:v>300</x:v>
      </x:c>
      <x:c r="G15" s="32" t="str">
        <x:v>元/人·天</x:v>
      </x:c>
      <x:c r="H15" s="32" t="n">
        <x:f>D15*E15*F15</x:f>
        <x:v>600</x:v>
      </x:c>
      <x:c r="I15" s="29" t="str">
        <x:v>是</x:v>
      </x:c>
      <x:c r="J15" s="20" t="str">
        <x:v>9月14—15日</x:v>
      </x:c>
      <x:c r="K15" s="20" t="str">
        <x:v>控制为2人1天；你本人参与轻件整理</x:v>
      </x:c>
      <x:c r="L15" s="97" t="n">
        <x:f>IF(I15="是",H15,0)</x:f>
        <x:v>600</x:v>
      </x:c>
    </x:row>
    <x:row r="16" ht="15" hidden="0" customHeight="1">
      <x:c r="A16" s="20" t="str">
        <x:v>新店清场/垃圾清运</x:v>
      </x:c>
      <x:c r="B16" s="20" t="str">
        <x:v>普通工人</x:v>
      </x:c>
      <x:c r="C16" s="20" t="str">
        <x:v>施工前清场、保护和一车以内垃圾整理</x:v>
      </x:c>
      <x:c r="D16" s="32" t="n">
        <x:v>1</x:v>
      </x:c>
      <x:c r="E16" s="32" t="n">
        <x:v>1</x:v>
      </x:c>
      <x:c r="F16" s="32" t="n">
        <x:v>0</x:v>
      </x:c>
      <x:c r="G16" s="32" t="str">
        <x:v>元/人·天</x:v>
      </x:c>
      <x:c r="H16" s="32" t="n">
        <x:f>D16*E16*F16</x:f>
        <x:v>0</x:v>
      </x:c>
      <x:c r="I16" s="29" t="str">
        <x:v>否</x:v>
      </x:c>
      <x:c r="J16" s="20" t="str">
        <x:v>9月4日</x:v>
      </x:c>
      <x:c r="K16" s="20" t="str">
        <x:v>你自己完成清场；垃圾运输费用另按实际</x:v>
      </x:c>
      <x:c r="L16" s="97" t="n">
        <x:f>IF(I16="是",H16,0)</x:f>
        <x:v>0</x:v>
      </x:c>
    </x:row>
    <x:row r="17" ht="15" hidden="0" customHeight="1">
      <x:c r="A17" s="20" t="str">
        <x:v>地面大面积修补（条件项）</x:v>
      </x:c>
      <x:c r="B17" s="20" t="str">
        <x:v>水泥地面修补师傅</x:v>
      </x:c>
      <x:c r="C17" s="20" t="str">
        <x:v>仅出现大面积空鼓、起砂或严重裂缝时</x:v>
      </x:c>
      <x:c r="D17" s="32" t="n">
        <x:v>2</x:v>
      </x:c>
      <x:c r="E17" s="32" t="n">
        <x:v>1</x:v>
      </x:c>
      <x:c r="F17" s="32" t="n">
        <x:v>300</x:v>
      </x:c>
      <x:c r="G17" s="32" t="str">
        <x:v>元/人·天</x:v>
      </x:c>
      <x:c r="H17" s="32" t="n">
        <x:f>D17*E17*F17</x:f>
        <x:v>600</x:v>
      </x:c>
      <x:c r="I17" s="29" t="str">
        <x:v>否</x:v>
      </x:c>
      <x:c r="J17" s="20" t="str">
        <x:v>9月5日</x:v>
      </x:c>
      <x:c r="K17" s="20" t="str">
        <x:v>小缺陷由你DIY；默认不计入</x:v>
      </x:c>
      <x:c r="L17" s="97" t="n">
        <x:f>IF(I17="是",H17,0)</x:f>
        <x:v>0</x:v>
      </x:c>
    </x:row>
    <x:row r="18" ht="15" hidden="0" customHeight="1">
      <x:c r="A18" s="20" t="str">
        <x:v>最终开荒/切换后清洁</x:v>
      </x:c>
      <x:c r="B18" s="20" t="str">
        <x:v>保洁</x:v>
      </x:c>
      <x:c r="C18" s="20" t="str">
        <x:v>切换后除尘、包装清理、设备表面清洁</x:v>
      </x:c>
      <x:c r="D18" s="32" t="n">
        <x:v>1</x:v>
      </x:c>
      <x:c r="E18" s="32" t="n">
        <x:v>1</x:v>
      </x:c>
      <x:c r="F18" s="32" t="n">
        <x:v>150</x:v>
      </x:c>
      <x:c r="G18" s="32" t="str">
        <x:v>元/次</x:v>
      </x:c>
      <x:c r="H18" s="32" t="n">
        <x:f>D18*E18*F18</x:f>
        <x:v>150</x:v>
      </x:c>
      <x:c r="I18" s="29" t="str">
        <x:v>否</x:v>
      </x:c>
      <x:c r="J18" s="20" t="str">
        <x:v>9月15日</x:v>
      </x:c>
      <x:c r="K18" s="20" t="str">
        <x:v>你自己完成最终清洁；保洁作为150元备用项</x:v>
      </x:c>
      <x:c r="L18" s="97" t="n">
        <x:f>IF(I18="是",H18,0)</x:f>
        <x:v>0</x:v>
      </x:c>
    </x:row>
    <x:row r="19" ht="15" hidden="0" customHeight="1">
      <x:c r="A19" s="20" t="str">
        <x:v>墙面DIY人工</x:v>
      </x:c>
      <x:c r="B19" s="20" t="str">
        <x:v>你本人</x:v>
      </x:c>
      <x:c r="C19" s="20" t="str">
        <x:v>修补、底漆、面漆；预计2天</x:v>
      </x:c>
      <x:c r="D19" s="32" t="n">
        <x:v>1</x:v>
      </x:c>
      <x:c r="E19" s="32" t="n">
        <x:v>2</x:v>
      </x:c>
      <x:c r="F19" s="32" t="n">
        <x:v>0</x:v>
      </x:c>
      <x:c r="G19" s="32" t="str">
        <x:v>元/人·天</x:v>
      </x:c>
      <x:c r="H19" s="32" t="n">
        <x:f>D19*E19*F19</x:f>
        <x:v>0</x:v>
      </x:c>
      <x:c r="I19" s="29" t="str">
        <x:v>是</x:v>
      </x:c>
      <x:c r="J19" s="20" t="str">
        <x:v>9月8—9日</x:v>
      </x:c>
      <x:c r="K19" s="20" t="str">
        <x:v>现金人工0元，但预留2天个人时间</x:v>
      </x:c>
      <x:c r="L19" s="97" t="n">
        <x:f>IF(I19="是",H19,0)</x:f>
        <x:v>0</x:v>
      </x:c>
    </x:row>
    <x:row r="20" ht="15" hidden="0" customHeight="1">
      <x:c r="A20" s="21" t="str">
        <x:v>水泥地面DIY人工</x:v>
      </x:c>
      <x:c r="B20" s="21" t="str">
        <x:v>你本人</x:v>
      </x:c>
      <x:c r="C20" s="21" t="str">
        <x:v>二次清洁、小样、固化剂/保护层、养护；预计3天</x:v>
      </x:c>
      <x:c r="D20" s="33" t="n">
        <x:v>1</x:v>
      </x:c>
      <x:c r="E20" s="33" t="n">
        <x:v>3</x:v>
      </x:c>
      <x:c r="F20" s="33" t="n">
        <x:v>0</x:v>
      </x:c>
      <x:c r="G20" s="33" t="str">
        <x:v>元/人·天</x:v>
      </x:c>
      <x:c r="H20" s="33" t="n">
        <x:f>D20*E20*F20</x:f>
        <x:v>0</x:v>
      </x:c>
      <x:c r="I20" s="30" t="str">
        <x:v>是</x:v>
      </x:c>
      <x:c r="J20" s="21" t="str">
        <x:v>9月11—13日</x:v>
      </x:c>
      <x:c r="K20" s="21" t="str">
        <x:v>现金人工0元，严格遵守开放时间</x:v>
      </x:c>
      <x:c r="L20" s="98" t="n">
        <x:f>IF(I20="是",H20,0)</x:f>
        <x:v>0</x:v>
      </x:c>
    </x:row>
  </x:sheetData>
  <x:mergeCells>
    <x:mergeCell ref="A1:L1"/>
    <x:mergeCell ref="A2:L2"/>
  </x:mergeCells>
  <x:dataValidations count="1">
    <x:dataValidation type="list" sqref="I5:I20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67378ab4c7f48bc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28" hidden="0" customWidth="1"/>
    <x:col min="4" max="4" width="22" hidden="0" customWidth="1"/>
    <x:col min="5" max="5" width="48" hidden="0" customWidth="1"/>
    <x:col min="6" max="6" width="48" hidden="0" customWidth="1"/>
    <x:col min="7" max="7" width="12" hidden="0" customWidth="1"/>
  </x:cols>
  <x:sheetData>
    <x:row r="1">
      <x:c r="A1" s="71" t="str">
        <x:v>无缝切换计划｜旧店闭店后夜间迁移，次日上午新店试营业</x:v>
      </x:c>
      <x:c r="B1" s="71"/>
      <x:c r="C1" s="71"/>
      <x:c r="D1" s="71"/>
      <x:c r="E1" s="71"/>
      <x:c r="F1" s="71"/>
      <x:c r="G1" s="71"/>
    </x:row>
    <x:row r="2">
      <x:c r="A2" s="110" t="str">
        <x:v>硬约束：同一只配电箱不可能同时服务两家店。推荐方案A是新店另装新箱；若坚持迁旧箱，下面方案B只能把停业控制在闭店后至新店送电之间。</x:v>
      </x:c>
      <x:c r="B2" s="110"/>
      <x:c r="C2" s="110"/>
      <x:c r="D2" s="110"/>
      <x:c r="E2" s="110"/>
      <x:c r="F2" s="110"/>
      <x:c r="G2" s="110"/>
    </x:row>
    <x:row r="4">
      <x:c r="A4" s="8" t="str">
        <x:v>方案</x:v>
      </x:c>
      <x:c r="B4" s="8" t="str">
        <x:v>旧店营业影响</x:v>
      </x:c>
      <x:c r="C4" s="8" t="str">
        <x:v>新增成本</x:v>
      </x:c>
      <x:c r="D4" s="8" t="str">
        <x:v>风险</x:v>
      </x:c>
      <x:c r="E4" s="8" t="str">
        <x:v>建议</x:v>
      </x:c>
    </x:row>
    <x:row r="5">
      <x:c r="A5" s="102" t="str">
        <x:v>A 新店买新配电箱</x:v>
      </x:c>
      <x:c r="B5" s="102" t="str">
        <x:v>旧店可营业到新店已送电后再收尾</x:v>
      </x:c>
      <x:c r="C5" s="102" t="str">
        <x:v>约1500–4500元材料+安装</x:v>
      </x:c>
      <x:c r="D5" s="102" t="str">
        <x:v>最低</x:v>
      </x:c>
      <x:c r="E5" s="102" t="str">
        <x:v>推荐：最接近真正无缝</x:v>
      </x:c>
    </x:row>
    <x:row r="6">
      <x:c r="A6" s="102" t="str">
        <x:v>B 夜间迁旧配电箱</x:v>
      </x:c>
      <x:c r="B6" s="102" t="str">
        <x:v>闭店后旧店停电，次日上午新店试营业</x:v>
      </x:c>
      <x:c r="C6" s="102" t="str">
        <x:v>节省新箱，但有夜间加班费</x:v>
      </x:c>
      <x:c r="D6" s="102" t="str">
        <x:v>电箱不适配/安装延误会推迟开业</x:v>
      </x:c>
      <x:c r="E6" s="102" t="str">
        <x:v>仅在旧箱复核合格且备有临时/新箱预案时采用</x:v>
      </x:c>
    </x:row>
    <x:row r="8" ht="15" hidden="0" customHeight="1">
      <x:c r="A8" s="9" t="str">
        <x:v>相对日期</x:v>
      </x:c>
      <x:c r="B8" s="9" t="str">
        <x:v>时间</x:v>
      </x:c>
      <x:c r="C8" s="9" t="str">
        <x:v>事项</x:v>
      </x:c>
      <x:c r="D8" s="9" t="str">
        <x:v>负责人</x:v>
      </x:c>
      <x:c r="E8" s="9" t="str">
        <x:v>具体动作</x:v>
      </x:c>
      <x:c r="F8" s="9" t="str">
        <x:v>成功/停机边界</x:v>
      </x:c>
      <x:c r="G8" s="9" t="str">
        <x:v>状态</x:v>
      </x:c>
    </x:row>
    <x:row r="9" ht="15" hidden="0" customHeight="1">
      <x:c r="A9" s="19" t="str">
        <x:v>D-7至D-2</x:v>
      </x:c>
      <x:c r="B9" s="19" t="str">
        <x:v>白天</x:v>
      </x:c>
      <x:c r="C9" s="19" t="str">
        <x:v>新店保持独立施工</x:v>
      </x:c>
      <x:c r="D9" s="19" t="str">
        <x:v>电工/水暖/空调/你</x:v>
      </x:c>
      <x:c r="E9" s="19" t="str">
        <x:v>完成线槽、全部回路、临时施工箱、冷热水排水、空调管线、墙面和地面</x:v>
      </x:c>
      <x:c r="F9" s="19" t="str">
        <x:v>不动旧店任何营业设备</x:v>
      </x:c>
      <x:c r="G9" s="28" t="str">
        <x:v>未开始</x:v>
      </x:c>
    </x:row>
    <x:row r="10" ht="15" hidden="0" customHeight="1">
      <x:c r="A10" s="20" t="str">
        <x:v>D-1</x:v>
      </x:c>
      <x:c r="B10" s="20" t="str">
        <x:v>12:00</x:v>
      </x:c>
      <x:c r="C10" s="20" t="str">
        <x:v>四工种联合预演</x:v>
      </x:c>
      <x:c r="D10" s="20" t="str">
        <x:v>电工/水暖/空调/搬运</x:v>
      </x:c>
      <x:c r="E10" s="20" t="str">
        <x:v>逐项确认工具、辅材、车辆、钥匙、夜间物业权限和新店接口；建立微信群</x:v>
      </x:c>
      <x:c r="F10" s="20" t="str">
        <x:v>任何关键人未确认则不启动切换</x:v>
      </x:c>
      <x:c r="G10" s="29" t="str">
        <x:v>未开始</x:v>
      </x:c>
    </x:row>
    <x:row r="11" ht="15" hidden="0" customHeight="1">
      <x:c r="A11" s="20" t="str">
        <x:v>D日</x:v>
      </x:c>
      <x:c r="B11" s="20" t="str">
        <x:v>营业结束前</x:v>
      </x:c>
      <x:c r="C11" s="20" t="str">
        <x:v>旧店正常营业</x:v>
      </x:c>
      <x:c r="D11" s="20" t="str">
        <x:v>你本人</x:v>
      </x:c>
      <x:c r="E11" s="20" t="str">
        <x:v>停止新增跨夜洗护预约；备份收银数据；清空洗猫盆和热水器周边</x:v>
      </x:c>
      <x:c r="F11" s="20" t="str">
        <x:v>空气开关箱、灯、空调、盆和热水器全部保持运行</x:v>
      </x:c>
      <x:c r="G11" s="29" t="str">
        <x:v>未开始</x:v>
      </x:c>
    </x:row>
    <x:row r="12" ht="15" hidden="0" customHeight="1">
      <x:c r="A12" s="20" t="str">
        <x:v>D日</x:v>
      </x:c>
      <x:c r="B12" s="20" t="str">
        <x:v>18:00</x:v>
      </x:c>
      <x:c r="C12" s="20" t="str">
        <x:v>旧店闭店/停止接单</x:v>
      </x:c>
      <x:c r="D12" s="20" t="str">
        <x:v>你本人</x:v>
      </x:c>
      <x:c r="E12" s="20" t="str">
        <x:v>最后一单结束，顾客和宠物离店；开始切换计时</x:v>
      </x:c>
      <x:c r="F12" s="20" t="str">
        <x:v>从此刻起旧店不再承诺服务</x:v>
      </x:c>
      <x:c r="G12" s="29" t="str">
        <x:v>未开始</x:v>
      </x:c>
    </x:row>
    <x:row r="13" ht="15" hidden="0" customHeight="1">
      <x:c r="A13" s="20" t="str">
        <x:v>D日</x:v>
      </x:c>
      <x:c r="B13" s="20" t="str">
        <x:v>18:15</x:v>
      </x:c>
      <x:c r="C13" s="20" t="str">
        <x:v>洗猫盆和热水器排空</x:v>
      </x:c>
      <x:c r="D13" s="20" t="str">
        <x:v>水暖工+电工</x:v>
      </x:c>
      <x:c r="E13" s="20" t="str">
        <x:v>关水、断设备电源、排空、保护接口；先拆不影响电箱的设备</x:v>
      </x:c>
      <x:c r="F13" s="20" t="str">
        <x:v>零件装入编号箱</x:v>
      </x:c>
      <x:c r="G13" s="29" t="str">
        <x:v>未开始</x:v>
      </x:c>
    </x:row>
    <x:row r="14" ht="15" hidden="0" customHeight="1">
      <x:c r="A14" s="20" t="str">
        <x:v>D日</x:v>
      </x:c>
      <x:c r="B14" s="20" t="str">
        <x:v>18:30</x:v>
      </x:c>
      <x:c r="C14" s="20" t="str">
        <x:v>空调回收冷媒</x:v>
      </x:c>
      <x:c r="D14" s="20" t="str">
        <x:v>空调工</x:v>
      </x:c>
      <x:c r="E14" s="20" t="str">
        <x:v>回收冷媒、记录旧机工况、拆机封口；新店已完成孔位和管线预备</x:v>
      </x:c>
      <x:c r="F14" s="20" t="str">
        <x:v>不得直接放冷媒</x:v>
      </x:c>
      <x:c r="G14" s="29" t="str">
        <x:v>未开始</x:v>
      </x:c>
    </x:row>
    <x:row r="15" ht="15" hidden="0" customHeight="1">
      <x:c r="A15" s="20" t="str">
        <x:v>D日</x:v>
      </x:c>
      <x:c r="B15" s="20" t="str">
        <x:v>18:30</x:v>
      </x:c>
      <x:c r="C15" s="20" t="str">
        <x:v>旧配电箱拍照与最终标号</x:v>
      </x:c>
      <x:c r="D15" s="20" t="str">
        <x:v>持证电工</x:v>
      </x:c>
      <x:c r="E15" s="20" t="str">
        <x:v>逐回路核对；拍正面/内部/端子照片；贴双端编号；物业确认允许断总电</x:v>
      </x:c>
      <x:c r="F15" s="20" t="str">
        <x:v>未完成标号不得拆线</x:v>
      </x:c>
      <x:c r="G15" s="29" t="str">
        <x:v>未开始</x:v>
      </x:c>
    </x:row>
    <x:row r="16" ht="15" hidden="0" customHeight="1">
      <x:c r="A16" s="20" t="str">
        <x:v>D日</x:v>
      </x:c>
      <x:c r="B16" s="20" t="str">
        <x:v>19:00</x:v>
      </x:c>
      <x:c r="C16" s="20" t="str">
        <x:v>旧店总电断开并拆箱</x:v>
      </x:c>
      <x:c r="D16" s="20" t="str">
        <x:v>持证电工</x:v>
      </x:c>
      <x:c r="E16" s="20" t="str">
        <x:v>安全断电、验电、拆旧配电箱；旧店线头绝缘封闭</x:v>
      </x:c>
      <x:c r="F16" s="20" t="str">
        <x:v>旧店从此停电；切换关键路径开始</x:v>
      </x:c>
      <x:c r="G16" s="29" t="str">
        <x:v>未开始</x:v>
      </x:c>
    </x:row>
    <x:row r="17" ht="15" hidden="0" customHeight="1">
      <x:c r="A17" s="20" t="str">
        <x:v>D日</x:v>
      </x:c>
      <x:c r="B17" s="20" t="str">
        <x:v>19:00</x:v>
      </x:c>
      <x:c r="C17" s="20" t="str">
        <x:v>灯具拆卸</x:v>
      </x:c>
      <x:c r="D17" s="20" t="str">
        <x:v>持证电工+搬运</x:v>
      </x:c>
      <x:c r="E17" s="20" t="str">
        <x:v>拆4条灯轨连灯和3个条形灯，保护包装</x:v>
      </x:c>
      <x:c r="F17" s="20" t="str">
        <x:v>不得与配电箱端子/断路器混装</x:v>
      </x:c>
      <x:c r="G17" s="29" t="str">
        <x:v>未开始</x:v>
      </x:c>
    </x:row>
    <x:row r="18" ht="15" hidden="0" customHeight="1">
      <x:c r="A18" s="20" t="str">
        <x:v>D日</x:v>
      </x:c>
      <x:c r="B18" s="20" t="str">
        <x:v>19:00</x:v>
      </x:c>
      <x:c r="C18" s="20" t="str">
        <x:v>盆/热水器完成拆卸</x:v>
      </x:c>
      <x:c r="D18" s="20" t="str">
        <x:v>水暖工+搬运</x:v>
      </x:c>
      <x:c r="E18" s="20" t="str">
        <x:v>拆洗猫盆和热水器，保护阀件、软管与安全阀</x:v>
      </x:c>
      <x:c r="F18" s="20" t="str">
        <x:v>旧店接口封堵</x:v>
      </x:c>
      <x:c r="G18" s="29" t="str">
        <x:v>未开始</x:v>
      </x:c>
    </x:row>
    <x:row r="19" ht="15" hidden="0" customHeight="1">
      <x:c r="A19" s="20" t="str">
        <x:v>D日</x:v>
      </x:c>
      <x:c r="B19" s="20" t="str">
        <x:v>20:00</x:v>
      </x:c>
      <x:c r="C19" s="20" t="str">
        <x:v>集中装车发往新店</x:v>
      </x:c>
      <x:c r="D19" s="20" t="str">
        <x:v>搬运工</x:v>
      </x:c>
      <x:c r="E19" s="20" t="str">
        <x:v>配电箱、灯、空调、盆、热水器及家具按编号装车；关键设备优先</x:v>
      </x:c>
      <x:c r="F19" s="20" t="str">
        <x:v>车辆与停车位必须提前确认</x:v>
      </x:c>
      <x:c r="G19" s="29" t="str">
        <x:v>未开始</x:v>
      </x:c>
    </x:row>
    <x:row r="20" ht="15" hidden="0" customHeight="1">
      <x:c r="A20" s="20" t="str">
        <x:v>D日</x:v>
      </x:c>
      <x:c r="B20" s="20" t="str">
        <x:v>21:00</x:v>
      </x:c>
      <x:c r="C20" s="20" t="str">
        <x:v>新店配电箱安装接线</x:v>
      </x:c>
      <x:c r="D20" s="20" t="str">
        <x:v>持证电工</x:v>
      </x:c>
      <x:c r="E20" s="20" t="str">
        <x:v>固定旧箱，接入预敷总进线和分支回路，核对保护器与负荷</x:v>
      </x:c>
      <x:c r="F20" s="20" t="str">
        <x:v>备用方案：现场备有合规新箱/临时箱及所需断路器</x:v>
      </x:c>
      <x:c r="G20" s="29" t="str">
        <x:v>未开始</x:v>
      </x:c>
    </x:row>
    <x:row r="21" ht="15" hidden="0" customHeight="1">
      <x:c r="A21" s="20" t="str">
        <x:v>D日</x:v>
      </x:c>
      <x:c r="B21" s="20" t="str">
        <x:v>21:00</x:v>
      </x:c>
      <x:c r="C21" s="20" t="str">
        <x:v>盆/热水器及空调并行安装</x:v>
      </x:c>
      <x:c r="D21" s="20" t="str">
        <x:v>水暖工/空调工</x:v>
      </x:c>
      <x:c r="E21" s="20" t="str">
        <x:v>分别接入提前完成的水电、排水、冷媒和冷凝水接口</x:v>
      </x:c>
      <x:c r="F21" s="20" t="str">
        <x:v>不得干扰电工配电作业区</x:v>
      </x:c>
      <x:c r="G21" s="29" t="str">
        <x:v>未开始</x:v>
      </x:c>
    </x:row>
    <x:row r="22" ht="15" hidden="0" customHeight="1">
      <x:c r="A22" s="20" t="str">
        <x:v>D日</x:v>
      </x:c>
      <x:c r="B22" s="20" t="str">
        <x:v>23:00</x:v>
      </x:c>
      <x:c r="C22" s="20" t="str">
        <x:v>新店分路送电</x:v>
      </x:c>
      <x:c r="D22" s="20" t="str">
        <x:v>持证电工</x:v>
      </x:c>
      <x:c r="E22" s="20" t="str">
        <x:v>先绝缘/接地/漏保测试，再逐回路送电；异常回路保持断开</x:v>
      </x:c>
      <x:c r="F22" s="20" t="str">
        <x:v>未完成安全测试不得全送</x:v>
      </x:c>
      <x:c r="G22" s="29" t="str">
        <x:v>未开始</x:v>
      </x:c>
    </x:row>
    <x:row r="23" ht="15" hidden="0" customHeight="1">
      <x:c r="A23" s="20" t="str">
        <x:v>D+1</x:v>
      </x:c>
      <x:c r="B23" s="20" t="str">
        <x:v>00:00</x:v>
      </x:c>
      <x:c r="C23" s="20" t="str">
        <x:v>灯具复装、设备调试</x:v>
      </x:c>
      <x:c r="D23" s="20" t="str">
        <x:v>电工/水暖/空调</x:v>
      </x:c>
      <x:c r="E23" s="20" t="str">
        <x:v>灯具试亮；洗猫盆通水；热水器试热；空调抽真空、检漏和试机</x:v>
      </x:c>
      <x:c r="F23" s="20" t="str">
        <x:v>逐项签字，不以‘能开机’代替完整测试</x:v>
      </x:c>
      <x:c r="G23" s="29" t="str">
        <x:v>未开始</x:v>
      </x:c>
    </x:row>
    <x:row r="24" ht="15" hidden="0" customHeight="1">
      <x:c r="A24" s="20" t="str">
        <x:v>D+1</x:v>
      </x:c>
      <x:c r="B24" s="20" t="str">
        <x:v>03:00</x:v>
      </x:c>
      <x:c r="C24" s="20" t="str">
        <x:v>联合负载与漏水测试</x:v>
      </x:c>
      <x:c r="D24" s="20" t="str">
        <x:v>全部机电工种+你</x:v>
      </x:c>
      <x:c r="E24" s="20" t="str">
        <x:v>模拟照明、热水器、空调和洗护用水；观察跳闸、温升、渗漏、排水</x:v>
      </x:c>
      <x:c r="F24" s="20" t="str">
        <x:v>问题未解决留责任人，不提前结尾款</x:v>
      </x:c>
      <x:c r="G24" s="29" t="str">
        <x:v>未开始</x:v>
      </x:c>
    </x:row>
    <x:row r="25" ht="15" hidden="0" customHeight="1">
      <x:c r="A25" s="20" t="str">
        <x:v>D+1</x:v>
      </x:c>
      <x:c r="B25" s="20" t="str">
        <x:v>08:00</x:v>
      </x:c>
      <x:c r="C25" s="20" t="str">
        <x:v>清洁与陈列复位</x:v>
      </x:c>
      <x:c r="D25" s="20" t="str">
        <x:v>你+保洁/搬运</x:v>
      </x:c>
      <x:c r="E25" s="20" t="str">
        <x:v>清包装、擦设备、收银和商品复位；保留检修通道</x:v>
      </x:c>
      <x:c r="F25" s="20" t="str">
        <x:v>不遮挡配电箱、阀门和清扫口</x:v>
      </x:c>
      <x:c r="G25" s="29" t="str">
        <x:v>未开始</x:v>
      </x:c>
    </x:row>
    <x:row r="26" ht="15" hidden="0" customHeight="1">
      <x:c r="A26" s="21" t="str">
        <x:v>D+1</x:v>
      </x:c>
      <x:c r="B26" s="21" t="str">
        <x:v>10:00</x:v>
      </x:c>
      <x:c r="C26" s="21" t="str">
        <x:v>新店试营业</x:v>
      </x:c>
      <x:c r="D26" s="21" t="str">
        <x:v>你本人</x:v>
      </x:c>
      <x:c r="E26" s="21" t="str">
        <x:v>先低负荷营业；首日避免所有大功率设备同时满载</x:v>
      </x:c>
      <x:c r="F26" s="21" t="str">
        <x:v>若热水/空调未通过测试，暂停对应服务而不是冒险运行</x:v>
      </x:c>
      <x:c r="G26" s="30" t="str">
        <x:v>未开始</x:v>
      </x:c>
    </x:row>
  </x:sheetData>
  <x:mergeCells>
    <x:mergeCell ref="A1:G1"/>
    <x:mergeCell ref="A2:G2"/>
  </x:mergeCells>
  <x:dataValidations count="1">
    <x:dataValidation type="list" sqref="G9:G26">
      <x:formula1>"未开始,已确认,进行中,已完成,阻塞"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927e63fcbfb499e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0" hidden="0" customWidth="1"/>
    <x:col min="3" max="3" width="22" hidden="0" customWidth="1"/>
    <x:col min="4" max="4" width="22" hidden="0" customWidth="1"/>
    <x:col min="5" max="5" width="30" hidden="0" customWidth="1"/>
    <x:col min="6" max="6" width="38" hidden="0" customWidth="1"/>
    <x:col min="7" max="7" width="27" hidden="0" customWidth="1"/>
    <x:col min="8" max="8" width="18" hidden="0" customWidth="1"/>
    <x:col min="9" max="9" width="32" hidden="0" customWidth="1"/>
    <x:col min="10" max="10" width="34" hidden="0" customWidth="1"/>
    <x:col min="11" max="11" width="11" hidden="0" customWidth="1"/>
    <x:col min="12" max="12" width="16" hidden="0" customWidth="1"/>
    <x:col min="13" max="13" width="12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1" ht="34" customHeight="1">
      <x:c r="A1" s="3" t="str">
        <x:v>疯狂宠物城｜直接找工人施工顺序清单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8" customHeight="1">
      <x:c r="A2" s="6" t="str">
        <x:v>目标2026-09-15完工，最晚不超过09-30。地面不铺砖：首次保洁清厚灰，墙面由你自刷，全部扬尘作业完成后由你做水泥地面固化处理。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</x:row>
    <x:row r="3">
      <x:c r="A3" s="39" t="str">
        <x:v>总任务数</x:v>
      </x:c>
      <x:c r="B3" s="40" t="n">
        <x:v>26</x:v>
      </x:c>
      <x:c r="C3" s="40" t="str">
        <x:v>未开始</x:v>
      </x:c>
      <x:c r="D3" s="40" t="n">
        <x:f>COUNTIF(K6:K31,"未开始")</x:f>
        <x:v>26</x:v>
      </x:c>
      <x:c r="E3" s="40" t="str">
        <x:v>已完成</x:v>
      </x:c>
      <x:c r="F3" s="40" t="n">
        <x:f>COUNTIF(K6:K31,"已完成")</x:f>
        <x:v>0</x:v>
      </x:c>
      <x:c r="G3" s="40" t="str">
        <x:v>目标完工</x:v>
      </x:c>
      <x:c r="H3" s="42" t="n">
        <x:v>46280</x:v>
      </x:c>
    </x:row>
    <x:row r="5" ht="26.399999618530273" hidden="0" customHeight="1">
      <x:c r="A5" s="52" t="str">
        <x:v>顺序</x:v>
      </x:c>
      <x:c r="B5" s="53" t="str">
        <x:v>施工阶段</x:v>
      </x:c>
      <x:c r="C5" s="53" t="str">
        <x:v>找哪类师傅/负责人</x:v>
      </x:c>
      <x:c r="D5" s="53" t="str">
        <x:v>App搜索关键词</x:v>
      </x:c>
      <x:c r="E5" s="53" t="str">
        <x:v>具体工作</x:v>
      </x:c>
      <x:c r="F5" s="53" t="str">
        <x:v>联系师傅时这样说</x:v>
      </x:c>
      <x:c r="G5" s="53" t="str">
        <x:v>前置资料/条件</x:v>
      </x:c>
      <x:c r="H5" s="53" t="str">
        <x:v>需配合工种</x:v>
      </x:c>
      <x:c r="I5" s="53" t="str">
        <x:v>验收标准</x:v>
      </x:c>
      <x:c r="J5" s="53" t="str">
        <x:v>风险与禁止项</x:v>
      </x:c>
      <x:c r="K5" s="53" t="str">
        <x:v>状态</x:v>
      </x:c>
      <x:c r="L5" s="53" t="str">
        <x:v>联系人/平台</x:v>
      </x:c>
      <x:c r="M5" s="53" t="str">
        <x:v>报价（元）</x:v>
      </x:c>
      <x:c r="N5" s="53" t="str">
        <x:v>预约日期</x:v>
      </x:c>
      <x:c r="O5" s="53" t="str">
        <x:v>计划开始</x:v>
      </x:c>
      <x:c r="P5" s="54" t="str">
        <x:v>计划完成</x:v>
      </x:c>
    </x:row>
    <x:row r="6" ht="75.5999984741211" hidden="0" customHeight="1">
      <x:c r="A6" s="22" t="n">
        <x:v>1</x:v>
      </x:c>
      <x:c r="B6" s="25" t="str">
        <x:v>开工前</x:v>
      </x:c>
      <x:c r="C6" s="25" t="str">
        <x:v>你本人/物业（不找工人）</x:v>
      </x:c>
      <x:c r="D6" s="25" t="str">
        <x:v>物业报备、施工许可</x:v>
      </x:c>
      <x:c r="E6" s="19" t="str">
        <x:v>确认施工时间、垃圾清运、消防/喷淋/排风限制、玻璃门审批和用电增容条件</x:v>
      </x:c>
      <x:c r="F6" s="19" t="str">
        <x:v>先把物业允许施工的边界问清楚，再预约师傅上门</x:v>
      </x:c>
      <x:c r="G6" s="19" t="str">
        <x:v>租赁/物业资料；现状照片</x:v>
      </x:c>
      <x:c r="H6" s="19" t="str">
        <x:v>所有工种</x:v>
      </x:c>
      <x:c r="I6" s="19" t="str">
        <x:v>拿到可执行的物业要求；不靠口头猜测</x:v>
      </x:c>
      <x:c r="J6" s="19" t="str">
        <x:v>未确认前不要拆门、动消防、切地坪或承诺增容</x:v>
      </x:c>
      <x:c r="K6" s="28" t="str">
        <x:v>未开始</x:v>
      </x:c>
      <x:c r="L6" s="28" t="str"/>
      <x:c r="M6" s="31" t="str"/>
      <x:c r="N6" s="34" t="str"/>
      <x:c r="O6" s="34" t="n">
        <x:v>46268</x:v>
      </x:c>
      <x:c r="P6" s="34" t="n">
        <x:v>46268</x:v>
      </x:c>
    </x:row>
    <x:row r="7" ht="151.1999969482422" hidden="0" customHeight="1">
      <x:c r="A7" s="23" t="n">
        <x:v>2</x:v>
      </x:c>
      <x:c r="B7" s="26" t="str">
        <x:v>联合踏勘</x:v>
      </x:c>
      <x:c r="C7" s="26" t="str">
        <x:v>持证电工</x:v>
      </x:c>
      <x:c r="D7" s="26" t="str">
        <x:v>商铺水电改造、明线电工</x:v>
      </x:c>
      <x:c r="E7" s="20" t="str">
        <x:v>复核电表箱、进线相数、总开关、接地和可用容量；核对旧店待迁空气开关箱是否具备总隔离、完整分路RCBO、连续PE及足够分断/载流能力；记录全部设备铭牌</x:v>
      </x:c>
      <x:c r="F7" s="20" t="str">
        <x:v>新店没有配电箱，计划切换夜迁旧箱。请先踏勘两店，并按V8.6.2 EL-01核算12–21kW粗估负荷、必需回路、容量风险及旧箱能否复用</x:v>
      </x:c>
      <x:c r="G7" s="20" t="str">
        <x:v>V8.6.2 EL-01；设备铭牌；电箱照片</x:v>
      </x:c>
      <x:c r="H7" s="20" t="str">
        <x:v>给排水工、空调工</x:v>
      </x:c>
      <x:c r="I7" s="20" t="str">
        <x:v>书面给出单/三相、可用容量、回路表、线径与保护器建议；明确旧箱可直接迁装、需补RCBO，还是必须换箱/增容</x:v>
      </x:c>
      <x:c r="J7" s="20" t="str">
        <x:v>热水器、吹水机、烘干箱、空调不能凭经验随意并线</x:v>
      </x:c>
      <x:c r="K7" s="29" t="str">
        <x:v>未开始</x:v>
      </x:c>
      <x:c r="L7" s="29" t="str"/>
      <x:c r="M7" s="32" t="str"/>
      <x:c r="N7" s="35" t="str"/>
      <x:c r="O7" s="35" t="n">
        <x:v>46268</x:v>
      </x:c>
      <x:c r="P7" s="35" t="n">
        <x:v>46268</x:v>
      </x:c>
    </x:row>
    <x:row r="8" ht="108" hidden="0" customHeight="1">
      <x:c r="A8" s="23" t="n">
        <x:v>3</x:v>
      </x:c>
      <x:c r="B8" s="26" t="str">
        <x:v>联合踏勘</x:v>
      </x:c>
      <x:c r="C8" s="26" t="str">
        <x:v>给排水工/水暖工</x:v>
      </x:c>
      <x:c r="D8" s="26" t="str">
        <x:v>商用上下水、PPR明管、排水改造</x:v>
      </x:c>
      <x:c r="E8" s="20" t="str">
        <x:v>打开复核W0水源与D0排水：记录口径、中心标高、接入方向和水压；实测两处洗护池、拖把池至D0的重力排水坡度</x:v>
      </x:c>
      <x:c r="F8" s="20" t="str">
        <x:v>宠物洗护区两处用水，计划明管；不设提升器，请先核实排水能否靠坡度实现</x:v>
      </x:c>
      <x:c r="G8" s="20" t="str">
        <x:v>V8.6.2 PL-01；现场标高</x:v>
      </x:c>
      <x:c r="H8" s="20" t="str">
        <x:v>泥瓦工、防水工</x:v>
      </x:c>
      <x:c r="I8" s="20" t="str">
        <x:v>确认冷水PPR25/支管PPR20、热水PPR20及概念DN50支管/DN75主干是否成立；给出局部抬高或接入口改造条件</x:v>
      </x:c>
      <x:c r="J8" s="20" t="str">
        <x:v>D0未打开复核前，不接受直接承诺DN75或固定坡度</x:v>
      </x:c>
      <x:c r="K8" s="29" t="str">
        <x:v>未开始</x:v>
      </x:c>
      <x:c r="L8" s="29" t="str"/>
      <x:c r="M8" s="32" t="str"/>
      <x:c r="N8" s="35" t="str"/>
      <x:c r="O8" s="35" t="n">
        <x:v>46268</x:v>
      </x:c>
      <x:c r="P8" s="35" t="n">
        <x:v>46268</x:v>
      </x:c>
    </x:row>
    <x:row r="9" ht="97.19999694824219" hidden="0" customHeight="1">
      <x:c r="A9" s="23" t="n">
        <x:v>4</x:v>
      </x:c>
      <x:c r="B9" s="26" t="str">
        <x:v>首次清洁</x:v>
      </x:c>
      <x:c r="C9" s="26" t="str">
        <x:v>开荒保洁/工业吸尘保洁</x:v>
      </x:c>
      <x:c r="D9" s="26" t="str">
        <x:v>商铺开荒保洁、工业吸尘、厚灰清理</x:v>
      </x:c>
      <x:c r="E9" s="20" t="str">
        <x:v>先清除地面和墙角大量浮灰：工业吸尘、扫洗结合、油污点局部去污；不做打蜡</x:v>
      </x:c>
      <x:c r="F9" s="20" t="str">
        <x:v>地下商铺地面厚灰很多，需要带工业吸尘器；先吸尘再湿洗，按面积/人次报价，说明是否含垃圾清运</x:v>
      </x:c>
      <x:c r="G9" s="20" t="str">
        <x:v>物业供水排水条件；垃圾清运规则</x:v>
      </x:c>
      <x:c r="H9" s="20" t="str">
        <x:v>你本人</x:v>
      </x:c>
      <x:c r="I9" s="20" t="str">
        <x:v>手摸地面不再明显扬灰；墙角、柱边、沟槽无成堆灰尘；地面无大片油污和积水</x:v>
      </x:c>
      <x:c r="J9" s="20" t="str">
        <x:v>普通家政只有拖把不够；必须先工业吸尘，不能把厚灰直接拖成泥浆</x:v>
      </x:c>
      <x:c r="K9" s="29" t="str">
        <x:v>未开始</x:v>
      </x:c>
      <x:c r="L9" s="29" t="str"/>
      <x:c r="M9" s="32" t="str"/>
      <x:c r="N9" s="35" t="str"/>
      <x:c r="O9" s="35" t="n">
        <x:v>46268</x:v>
      </x:c>
      <x:c r="P9" s="35" t="n">
        <x:v>46268</x:v>
      </x:c>
    </x:row>
    <x:row r="10" ht="118.80000305175781" hidden="0" customHeight="1">
      <x:c r="A10" s="23" t="n">
        <x:v>5</x:v>
      </x:c>
      <x:c r="B10" s="26" t="str">
        <x:v>DIY准备</x:v>
      </x:c>
      <x:c r="C10" s="26" t="str">
        <x:v>你本人（墙面自刷）</x:v>
      </x:c>
      <x:c r="D10" s="26" t="str">
        <x:v>不发单；购买墙面修补和防霉乳胶漆材料</x:v>
      </x:c>
      <x:c r="E10" s="20" t="str">
        <x:v>检查返潮、霉斑、空鼓、裂缝和旧漆附着；确定只做必要基层修补，墙面视觉按暖白底+低密度橄榄绿/米灰手刷点缀</x:v>
      </x:c>
      <x:c r="F10" s="20" t="str">
        <x:v>墙面由我自己刷，不报整墙翻新；如发现持续返潮或大面积空鼓，只报价基层治理，不按旧版泼溅墙或整墙壁画施工</x:v>
      </x:c>
      <x:c r="G10" s="20" t="str">
        <x:v>墙面克制手刷效果图V2；现场基层照片</x:v>
      </x:c>
      <x:c r="H10" s="20" t="str">
        <x:v>水电工</x:v>
      </x:c>
      <x:c r="I10" s="20" t="str">
        <x:v>基层问题位置已标记；材料数量、底漆/面漆配套和干燥时间明确</x:v>
      </x:c>
      <x:c r="J10" s="20" t="str">
        <x:v>持续返潮未解决不能直接覆盖；不要在水电开槽打孔前完成面漆</x:v>
      </x:c>
      <x:c r="K10" s="29" t="str">
        <x:v>未开始</x:v>
      </x:c>
      <x:c r="L10" s="29" t="str"/>
      <x:c r="M10" s="32" t="str"/>
      <x:c r="N10" s="35" t="str"/>
      <x:c r="O10" s="35" t="n">
        <x:v>46268</x:v>
      </x:c>
      <x:c r="P10" s="35" t="n">
        <x:v>46269</x:v>
      </x:c>
    </x:row>
    <x:row r="11" ht="86.4000015258789" hidden="0" customHeight="1">
      <x:c r="A11" s="23" t="n">
        <x:v>6</x:v>
      </x:c>
      <x:c r="B11" s="26" t="str">
        <x:v>联合踏勘</x:v>
      </x:c>
      <x:c r="C11" s="26" t="str">
        <x:v>玻璃门商家/门窗安装工</x:v>
      </x:c>
      <x:c r="D11" s="26" t="str">
        <x:v>商用玻璃门、钢化玻璃门</x:v>
      </x:c>
      <x:c r="E11" s="20" t="str">
        <x:v>现场实测门洞宽高、墙体、地面高差、开启方向和五金方案；图纸门洞约1450mm仅参考</x:v>
      </x:c>
      <x:c r="F11" s="20" t="str">
        <x:v>原门拆掉换商用玻璃门，请上门复尺，拆旧、门体、五金、安装和收口分项报价</x:v>
      </x:c>
      <x:c r="G11" s="20" t="str">
        <x:v>物业要求；V8.6.2平面</x:v>
      </x:c>
      <x:c r="H11" s="20" t="str">
        <x:v>泥瓦工、电工</x:v>
      </x:c>
      <x:c r="I11" s="20" t="str">
        <x:v>确认净门洞、玻璃厚度/标识、门框、锁、闭门/限位及交期</x:v>
      </x:c>
      <x:c r="J11" s="20" t="str">
        <x:v>未获物业/消防确认前不下单；不能只按1450mm生产</x:v>
      </x:c>
      <x:c r="K11" s="29" t="str">
        <x:v>未开始</x:v>
      </x:c>
      <x:c r="L11" s="29" t="str"/>
      <x:c r="M11" s="32" t="str"/>
      <x:c r="N11" s="35" t="str"/>
      <x:c r="O11" s="35" t="n">
        <x:v>46269</x:v>
      </x:c>
      <x:c r="P11" s="35" t="n">
        <x:v>46269</x:v>
      </x:c>
    </x:row>
    <x:row r="12" ht="86.4000015258789" hidden="0" customHeight="1">
      <x:c r="A12" s="23" t="n">
        <x:v>7</x:v>
      </x:c>
      <x:c r="B12" s="26" t="str">
        <x:v>联合踏勘</x:v>
      </x:c>
      <x:c r="C12" s="26" t="str">
        <x:v>空调安装维修工</x:v>
      </x:c>
      <x:c r="D12" s="26" t="str">
        <x:v>空调移机、回收冷媒、抽真空</x:v>
      </x:c>
      <x:c r="E12" s="20" t="str">
        <x:v>检查旧空调工况、冷媒类型、铜管能否复用；复核新店穿墙孔、冷凝水坡度和电源位置</x:v>
      </x:c>
      <x:c r="F12" s="20" t="str">
        <x:v>一台旧空调从旧店迁新店，要完整拆装、运输、补铜管、抽真空、排水和试机</x:v>
      </x:c>
      <x:c r="G12" s="20" t="str">
        <x:v>空调铭牌；V8.6.2机电说明</x:v>
      </x:c>
      <x:c r="H12" s="20" t="str">
        <x:v>电工、给排水工</x:v>
      </x:c>
      <x:c r="I12" s="20" t="str">
        <x:v>确认室内外机位置、管长、孔位、排水和用电条件</x:v>
      </x:c>
      <x:c r="J12" s="20" t="str">
        <x:v>必须回收冷媒、抽真空；冷凝水不得无坡或排到人行区</x:v>
      </x:c>
      <x:c r="K12" s="29" t="str">
        <x:v>未开始</x:v>
      </x:c>
      <x:c r="L12" s="29" t="str"/>
      <x:c r="M12" s="32" t="str"/>
      <x:c r="N12" s="35" t="str"/>
      <x:c r="O12" s="35" t="n">
        <x:v>46269</x:v>
      </x:c>
      <x:c r="P12" s="35" t="n">
        <x:v>46269</x:v>
      </x:c>
    </x:row>
    <x:row r="13" ht="75.5999984741211" hidden="0" customHeight="1">
      <x:c r="A13" s="23" t="n">
        <x:v>8</x:v>
      </x:c>
      <x:c r="B13" s="26" t="str">
        <x:v>拆迁准备</x:v>
      </x:c>
      <x:c r="C13" s="26" t="str">
        <x:v>搬运/家具拆装师傅</x:v>
      </x:c>
      <x:c r="D13" s="26" t="str">
        <x:v>商用家具拆装、同城搬运</x:v>
      </x:c>
      <x:c r="E13" s="20" t="str">
        <x:v>盘点并拍照编号：狗笼、3个猫箱、收银台、中岛；确认车辆、楼层和搬运通道</x:v>
      </x:c>
      <x:c r="F13" s="20" t="str">
        <x:v>旧店到新店，先上门看体积和通道，报价含拆、保护、搬、装、定位</x:v>
      </x:c>
      <x:c r="G13" s="20" t="str">
        <x:v>设备尺寸；两店地址/停车条件</x:v>
      </x:c>
      <x:c r="H13" s="20" t="str">
        <x:v>电工、水暖工、空调工</x:v>
      </x:c>
      <x:c r="I13" s="20" t="str">
        <x:v>形成编号清单和保护方案；明确破损责任</x:v>
      </x:c>
      <x:c r="J13" s="20" t="str">
        <x:v>水电、空调设备不要让普通搬运师傅拆接口</x:v>
      </x:c>
      <x:c r="K13" s="29" t="str">
        <x:v>未开始</x:v>
      </x:c>
      <x:c r="L13" s="29" t="str"/>
      <x:c r="M13" s="32" t="str"/>
      <x:c r="N13" s="35" t="str"/>
      <x:c r="O13" s="35" t="n">
        <x:v>46269</x:v>
      </x:c>
      <x:c r="P13" s="35" t="n">
        <x:v>46269</x:v>
      </x:c>
    </x:row>
    <x:row r="14" ht="75.5999984741211" hidden="0" customHeight="1">
      <x:c r="A14" s="23" t="n">
        <x:v>9</x:v>
      </x:c>
      <x:c r="B14" s="26" t="str">
        <x:v>新店清场</x:v>
      </x:c>
      <x:c r="C14" s="26" t="str">
        <x:v>拆除/杂工/保洁</x:v>
      </x:c>
      <x:c r="D14" s="26" t="str">
        <x:v>商铺清运、成品保护</x:v>
      </x:c>
      <x:c r="E14" s="20" t="str">
        <x:v>清空施工区、拆除确定废弃物、保护电箱/消防/排风和保留设施；垃圾分类清运</x:v>
      </x:c>
      <x:c r="F14" s="20" t="str">
        <x:v>只拆已标记项目，不碰消防喷淋、排风、电箱和结构；按车次/人工报价</x:v>
      </x:c>
      <x:c r="G14" s="20" t="str">
        <x:v>保留/拆除标记图</x:v>
      </x:c>
      <x:c r="H14" s="20" t="str">
        <x:v>全部工种</x:v>
      </x:c>
      <x:c r="I14" s="20" t="str">
        <x:v>现场清空、保留设施无损、垃圾去向符合物业要求</x:v>
      </x:c>
      <x:c r="J14" s="20" t="str">
        <x:v>任何结构、消防和既有主管线不得擅自拆改</x:v>
      </x:c>
      <x:c r="K14" s="29" t="str">
        <x:v>未开始</x:v>
      </x:c>
      <x:c r="L14" s="29" t="str"/>
      <x:c r="M14" s="32" t="str"/>
      <x:c r="N14" s="35" t="str"/>
      <x:c r="O14" s="35" t="n">
        <x:v>46269</x:v>
      </x:c>
      <x:c r="P14" s="35" t="n">
        <x:v>46269</x:v>
      </x:c>
    </x:row>
    <x:row r="15" ht="151.1999969482422" hidden="0" customHeight="1">
      <x:c r="A15" s="23" t="n">
        <x:v>10</x:v>
      </x:c>
      <x:c r="B15" s="26" t="str">
        <x:v>放线定位</x:v>
      </x:c>
      <x:c r="C15" s="26" t="str">
        <x:v>水电工+你本人</x:v>
      </x:c>
      <x:c r="D15" s="26" t="str">
        <x:v>水电放线、设备定位</x:v>
      </x:c>
      <x:c r="E15" s="20" t="str">
        <x:v>按V8.6.2布局和MEP图在地面/墙面标设备外框、通道、门、插座、阀门、排水、灯位；同步标出高位强电H≈3300、给水H≈1800–2000、低位排水罩H≈150–180</x:v>
      </x:c>
      <x:c r="F15" s="20" t="str">
        <x:v>先放线不施工，我现场确认每个设备位置、开门和操作通道后再开工</x:v>
      </x:c>
      <x:c r="G15" s="20" t="str">
        <x:v>V8.6.2平面；设备实物尺寸</x:v>
      </x:c>
      <x:c r="H15" s="20" t="str">
        <x:v>泥瓦、油漆、搬运</x:v>
      </x:c>
      <x:c r="I15" s="20" t="str">
        <x:v>所有点位拍照存档并由相关师傅确认接口</x:v>
      </x:c>
      <x:c r="J15" s="20" t="str">
        <x:v>图纸尺寸与实物冲突时，以现场复尺后确认版为准</x:v>
      </x:c>
      <x:c r="K15" s="29" t="str">
        <x:v>未开始</x:v>
      </x:c>
      <x:c r="L15" s="29" t="str"/>
      <x:c r="M15" s="32" t="str"/>
      <x:c r="N15" s="35" t="str"/>
      <x:c r="O15" s="35" t="n">
        <x:v>46269</x:v>
      </x:c>
      <x:c r="P15" s="35" t="n">
        <x:v>46269</x:v>
      </x:c>
    </x:row>
    <x:row r="16" ht="86.4000015258789" hidden="0" customHeight="1">
      <x:c r="A16" s="23" t="n">
        <x:v>11</x:v>
      </x:c>
      <x:c r="B16" s="26" t="str">
        <x:v>地面修补</x:v>
      </x:c>
      <x:c r="C16" s="26" t="str">
        <x:v>你本人；必要时找水泥地面修补师傅</x:v>
      </x:c>
      <x:c r="D16" s="26" t="str">
        <x:v>水泥地面裂缝修补、起砂修补、局部找平</x:v>
      </x:c>
      <x:c r="E16" s="20" t="str">
        <x:v>清洁后检查裂缝、孔洞、松散起砂和明显高低差；只修坏点，不铺地砖</x:v>
      </x:c>
      <x:c r="F16" s="20" t="str">
        <x:v>小问题自己按修补材料说明处理；若大面积起砂/空鼓或严重不平，再发单请师傅现场处理</x:v>
      </x:c>
      <x:c r="G16" s="20" t="str">
        <x:v>首次清洁完成；地面完全干燥；给排水点位已确认</x:v>
      </x:c>
      <x:c r="H16" s="20" t="str">
        <x:v>给排水工</x:v>
      </x:c>
      <x:c r="I16" s="20" t="str">
        <x:v>松动物已清除；修补材料粘结牢固；排水口、清扫口和检修位置未被封住</x:v>
      </x:c>
      <x:c r="J16" s="20" t="str">
        <x:v>固化剂不是防水层，也不能修复活动裂缝；不确认潮气来源前不要急着封闭表面</x:v>
      </x:c>
      <x:c r="K16" s="29" t="str">
        <x:v>未开始</x:v>
      </x:c>
      <x:c r="L16" s="29" t="str"/>
      <x:c r="M16" s="32" t="str"/>
      <x:c r="N16" s="35" t="str"/>
      <x:c r="O16" s="35" t="n">
        <x:v>46270</x:v>
      </x:c>
      <x:c r="P16" s="35" t="n">
        <x:v>46270</x:v>
      </x:c>
    </x:row>
    <x:row r="17" ht="129.60000610351562" hidden="0" customHeight="1">
      <x:c r="A17" s="23" t="n">
        <x:v>12</x:v>
      </x:c>
      <x:c r="B17" s="26" t="str">
        <x:v>给排水粗装</x:v>
      </x:c>
      <x:c r="C17" s="26" t="str">
        <x:v>给排水工/水暖工</x:v>
      </x:c>
      <x:c r="D17" s="26" t="str">
        <x:v>PPR明管、PVC排水、阀门存水弯</x:v>
      </x:c>
      <x:c r="E17" s="20" t="str">
        <x:v>按V8.6.2 PL-01明装冷水PPR25/支管PPR20、热水PPR20保温；排水先以DN50支管、DN75主干和1.5%/2%概念坡度放样，待D0实测后定案</x:v>
      </x:c>
      <x:c r="F17" s="20" t="str">
        <x:v>所有阀门、毛发过滤篮、存水弯和清扫口可见可拆；转弯优先两个45°，先试压和通水，确认无倒坡再做可拆管罩</x:v>
      </x:c>
      <x:c r="G17" s="20" t="str">
        <x:v>V8.6.2 PL-01、MEP-AX-01；W0/D0实测记录</x:v>
      </x:c>
      <x:c r="H17" s="20" t="str">
        <x:v>泥瓦工、电工</x:v>
      </x:c>
      <x:c r="I17" s="20" t="str">
        <x:v>给水试压无渗漏；排水通水顺畅无倒坡；支架牢固</x:v>
      </x:c>
      <x:c r="J17" s="20" t="str">
        <x:v>电上水下；交叉尽量90°；不能靠软管长期跨通道</x:v>
      </x:c>
      <x:c r="K17" s="29" t="str">
        <x:v>未开始</x:v>
      </x:c>
      <x:c r="L17" s="29" t="str"/>
      <x:c r="M17" s="32" t="str"/>
      <x:c r="N17" s="35" t="str"/>
      <x:c r="O17" s="35" t="n">
        <x:v>46270</x:v>
      </x:c>
      <x:c r="P17" s="35" t="n">
        <x:v>46271</x:v>
      </x:c>
    </x:row>
    <x:row r="18" ht="140.39999389648438" hidden="0" customHeight="1">
      <x:c r="A18" s="23" t="n">
        <x:v>13</x:v>
      </x:c>
      <x:c r="B18" s="26" t="str">
        <x:v>强电粗装</x:v>
      </x:c>
      <x:c r="C18" s="26" t="str">
        <x:v>持证电工</x:v>
      </x:c>
      <x:c r="D18" s="26" t="str">
        <x:v>配电箱、金属线槽、独立回路</x:v>
      </x:c>
      <x:c r="E18" s="20" t="str">
        <x:v>新店先按V8.6.2 EL-01完成H≈3300高位线槽/桥架、必需分支回路、湿区防水工业插座箱和设备电源；旧店配电箱暂不拆，新店回路留编号终端</x:v>
      </x:c>
      <x:c r="F18" s="20" t="str">
        <x:v>临时施工用电与旧箱最终迁装分开报价；湿区末端30mA Type A RCBO+连续PE，吹水机独立回路；按12–21kW粗估负荷和设备铭牌核算容量</x:v>
      </x:c>
      <x:c r="G18" s="20" t="str">
        <x:v>V8.6.2 EL-01、RCP-01；设备铭牌/容量复核；旧箱清单</x:v>
      </x:c>
      <x:c r="H18" s="20" t="str">
        <x:v>水暖工、空调工</x:v>
      </x:c>
      <x:c r="I18" s="20" t="str">
        <x:v>切换前完成绝缘、接地、漏保、回路编号预检；旧箱确认有总隔离、完整分路保护及足够容量；不能扩容时形成书面错峰规则</x:v>
      </x:c>
      <x:c r="J18" s="20" t="str">
        <x:v>严禁普通插排替代配电。旧箱不满足RCBO、PE、分断或容量要求时不得强迁；从5030元机动金补齐或改用合规新箱</x:v>
      </x:c>
      <x:c r="K18" s="29" t="str">
        <x:v>未开始</x:v>
      </x:c>
      <x:c r="L18" s="29" t="str"/>
      <x:c r="M18" s="32" t="str"/>
      <x:c r="N18" s="35" t="str"/>
      <x:c r="O18" s="35" t="n">
        <x:v>46270</x:v>
      </x:c>
      <x:c r="P18" s="35" t="n">
        <x:v>46272</x:v>
      </x:c>
    </x:row>
    <x:row r="19" ht="86.4000015258789" hidden="0" customHeight="1">
      <x:c r="A19" s="23" t="n">
        <x:v>14</x:v>
      </x:c>
      <x:c r="B19" s="26" t="str">
        <x:v>空调预埋</x:v>
      </x:c>
      <x:c r="C19" s="26" t="str">
        <x:v>空调安装维修工</x:v>
      </x:c>
      <x:c r="D19" s="26" t="str">
        <x:v>空调铜管、冷凝水、穿墙孔</x:v>
      </x:c>
      <x:c r="E19" s="20" t="str">
        <x:v>在墙面封闭和刷漆前确定孔位，敷设/更换铜管、联机线和有坡冷凝水管，做好套管与封堵</x:v>
      </x:c>
      <x:c r="F19" s="20" t="str">
        <x:v>先完成隐蔽路径和排水试验，机器可后装；与电工确认专用电源位置</x:v>
      </x:c>
      <x:c r="G19" s="20" t="str">
        <x:v>空调踏勘结果</x:v>
      </x:c>
      <x:c r="H19" s="20" t="str">
        <x:v>电工、油漆工</x:v>
      </x:c>
      <x:c r="I19" s="20" t="str">
        <x:v>冷凝水灌水试验畅通；孔洞向外找坡并密封</x:v>
      </x:c>
      <x:c r="J19" s="20" t="str">
        <x:v>不得让冷凝水接入无坡软管或滴到通道</x:v>
      </x:c>
      <x:c r="K19" s="29" t="str">
        <x:v>未开始</x:v>
      </x:c>
      <x:c r="L19" s="29" t="str"/>
      <x:c r="M19" s="32" t="str"/>
      <x:c r="N19" s="35" t="str"/>
      <x:c r="O19" s="35" t="n">
        <x:v>46271</x:v>
      </x:c>
      <x:c r="P19" s="35" t="n">
        <x:v>46272</x:v>
      </x:c>
    </x:row>
    <x:row r="20" ht="140.39999389648438" hidden="0" customHeight="1">
      <x:c r="A20" s="23" t="n">
        <x:v>15</x:v>
      </x:c>
      <x:c r="B20" s="26" t="str">
        <x:v>DIY墙面</x:v>
      </x:c>
      <x:c r="C20" s="26" t="str">
        <x:v>你本人（自己刷墙）</x:v>
      </x:c>
      <x:c r="D20" s="26" t="str">
        <x:v>不发单；墙面修补、底漆、防霉乳胶漆</x:v>
      </x:c>
      <x:c r="E20" s="20" t="str">
        <x:v>水电开孔和基层问题处理完后，只做必要修补与暖白底；按最新V2小样少量手刷橄榄绿/米灰短笔触和圆点，避开设备、管线、检修口和高磨损下墙</x:v>
      </x:c>
      <x:c r="F20" s="20" t="str">
        <x:v>不沿用旧版整墙泼溅或整墙角色壁画。先在不显眼处做1㎡样板，确认颜色、附着和密度后再继续</x:v>
      </x:c>
      <x:c r="G20" s="20" t="str">
        <x:v>墙面克制手刷效果图V2；墙面干燥；水电/空调粗装完成</x:v>
      </x:c>
      <x:c r="H20" s="20" t="str">
        <x:v>你本人</x:v>
      </x:c>
      <x:c r="I20" s="20" t="str">
        <x:v>无起皮、漏底和明显流挂；阴阳角、线槽及接口周边收口整齐；充分干燥</x:v>
      </x:c>
      <x:c r="J20" s="20" t="str">
        <x:v>佩戴护目/防尘用品并保持通风；不要随意混用不同体系底漆面漆</x:v>
      </x:c>
      <x:c r="K20" s="29" t="str">
        <x:v>未开始</x:v>
      </x:c>
      <x:c r="L20" s="29" t="str"/>
      <x:c r="M20" s="32" t="str"/>
      <x:c r="N20" s="35" t="str"/>
      <x:c r="O20" s="35" t="n">
        <x:v>46273</x:v>
      </x:c>
      <x:c r="P20" s="35" t="n">
        <x:v>46274</x:v>
      </x:c>
    </x:row>
    <x:row r="21" ht="86.4000015258789" hidden="0" customHeight="1">
      <x:c r="A21" s="23" t="n">
        <x:v>16</x:v>
      </x:c>
      <x:c r="B21" s="26" t="str">
        <x:v>门安装</x:v>
      </x:c>
      <x:c r="C21" s="26" t="str">
        <x:v>玻璃门商家/门窗安装工</x:v>
      </x:c>
      <x:c r="D21" s="26" t="str">
        <x:v>商用钢化玻璃门安装</x:v>
      </x:c>
      <x:c r="E21" s="20" t="str">
        <x:v>拆旧门（若前期未拆）、安装门框/门体/五金/锁/闭门或限位、玻璃安全标识并收口</x:v>
      </x:c>
      <x:c r="F21" s="20" t="str">
        <x:v>按最终复尺单生产安装；安装日保护已完成的水泥固化地面，并处理门口高差与防绊收口</x:v>
      </x:c>
      <x:c r="G21" s="20" t="str">
        <x:v>物业批准；最终复尺单；地面完成</x:v>
      </x:c>
      <x:c r="H21" s="20" t="str">
        <x:v>泥瓦工</x:v>
      </x:c>
      <x:c r="I21" s="20" t="str">
        <x:v>启闭顺畅不自开自关；缝隙均匀；锁/限位有效；玻璃有安全标识；收口防绊</x:v>
      </x:c>
      <x:c r="J21" s="20" t="str">
        <x:v>开启方向和逃生净宽必须符合物业/消防要求</x:v>
      </x:c>
      <x:c r="K21" s="29" t="str">
        <x:v>未开始</x:v>
      </x:c>
      <x:c r="L21" s="29" t="str"/>
      <x:c r="M21" s="32" t="str"/>
      <x:c r="N21" s="35" t="str"/>
      <x:c r="O21" s="35" t="n">
        <x:v>46275</x:v>
      </x:c>
      <x:c r="P21" s="35" t="n">
        <x:v>46275</x:v>
      </x:c>
    </x:row>
    <x:row r="22" ht="140.39999389648438" hidden="0" customHeight="1">
      <x:c r="A22" s="23" t="n">
        <x:v>17</x:v>
      </x:c>
      <x:c r="B22" s="26" t="str">
        <x:v>DIY地面</x:v>
      </x:c>
      <x:c r="C22" s="26" t="str">
        <x:v>你本人（自己做水泥地面）</x:v>
      </x:c>
      <x:c r="D22" s="26" t="str">
        <x:v>不发单；工业吸尘、混凝土固化剂/密封保护剂施工</x:v>
      </x:c>
      <x:c r="E22" s="20" t="str">
        <x:v>除日托人工草坪外，保留原水泥地面；全部扬尘作业完成后再次工业吸尘和清洗，修补后先做固化剂小样，再按同体系说明做必要透明保护</x:v>
      </x:c>
      <x:c r="F22" s="20" t="str">
        <x:v>不做彩色地坪、长距离贴膜或橙色地面导视；向厂家确认旧地坪适用性、用量、反应/收浆、养护和开放时间</x:v>
      </x:c>
      <x:c r="G22" s="20" t="str">
        <x:v>V8.6.2视觉策略；地面修补完成；无油污浮灰；含水状态合格</x:v>
      </x:c>
      <x:c r="H22" s="20" t="str">
        <x:v>你本人；必要时咨询材料厂家</x:v>
      </x:c>
      <x:c r="I22" s="20" t="str">
        <x:v>先验收小样：不起白、不发黏、无明显花斑；全场干燥后不明显扬尘，表面均匀且不打滑</x:v>
      </x:c>
      <x:c r="J22" s="20" t="str">
        <x:v>不要把固化剂当防水；不同品牌工艺不可混用；未到开放时间不得搬设备或用水</x:v>
      </x:c>
      <x:c r="K22" s="29" t="str">
        <x:v>未开始</x:v>
      </x:c>
      <x:c r="L22" s="29" t="str"/>
      <x:c r="M22" s="32" t="str"/>
      <x:c r="N22" s="35" t="str"/>
      <x:c r="O22" s="35" t="n">
        <x:v>46276</x:v>
      </x:c>
      <x:c r="P22" s="35" t="n">
        <x:v>46278</x:v>
      </x:c>
    </x:row>
    <x:row r="23" ht="86.4000015258789" hidden="0" customHeight="1">
      <x:c r="A23" s="23" t="n">
        <x:v>18</x:v>
      </x:c>
      <x:c r="B23" s="26" t="str">
        <x:v>固化养护</x:v>
      </x:c>
      <x:c r="C23" s="26" t="str">
        <x:v>你本人</x:v>
      </x:c>
      <x:c r="D23" s="26" t="str">
        <x:v>地面封闭养护</x:v>
      </x:c>
      <x:c r="E23" s="20" t="str">
        <x:v>按所购产品要求封闭地面，禁止人员、梯子、设备和水进入；准备切换夜所需保护板</x:v>
      </x:c>
      <x:c r="F23" s="20" t="str">
        <x:v>提前在出入口贴封闭提示，确认达到厂家允许人员通行/设备进场时间</x:v>
      </x:c>
      <x:c r="G23" s="20" t="str">
        <x:v>固化剂产品说明；通风条件</x:v>
      </x:c>
      <x:c r="H23" s="20" t="str">
        <x:v>所有工种</x:v>
      </x:c>
      <x:c r="I23" s="20" t="str">
        <x:v>无发黏、泛白和明显花斑；达到产品标注开放时间</x:v>
      </x:c>
      <x:c r="J23" s="20" t="str">
        <x:v>未达到开放时间不得因赶工提前搬设备</x:v>
      </x:c>
      <x:c r="K23" s="29" t="str">
        <x:v>未开始</x:v>
      </x:c>
      <x:c r="L23" s="29" t="str"/>
      <x:c r="M23" s="32" t="str"/>
      <x:c r="N23" s="35" t="str"/>
      <x:c r="O23" s="35" t="n">
        <x:v>46278</x:v>
      </x:c>
      <x:c r="P23" s="35" t="n">
        <x:v>46279</x:v>
      </x:c>
    </x:row>
    <x:row r="24" ht="108" hidden="0" customHeight="1">
      <x:c r="A24" s="23" t="n">
        <x:v>19</x:v>
      </x:c>
      <x:c r="B24" s="26" t="str">
        <x:v>切换准备</x:v>
      </x:c>
      <x:c r="C24" s="26" t="str">
        <x:v>你本人+四类师傅</x:v>
      </x:c>
      <x:c r="D24" s="26" t="str">
        <x:v>夜间搬店联排、停业切换</x:v>
      </x:c>
      <x:c r="E24" s="20" t="str">
        <x:v>确认旧店最后接单时间；电工、水暖工、空调工、搬运工同一晚到场；新店接口、工具、辅料和车辆全部提前就位</x:v>
      </x:c>
      <x:c r="F24" s="20" t="str">
        <x:v>目标是闭店后拆、夜间迁、次日上午新店试营业；每位师傅写清到场时间、负责范围和失败备用方案</x:v>
      </x:c>
      <x:c r="G24" s="20" t="str">
        <x:v>新店地面已开放；所有新店粗装已预验收</x:v>
      </x:c>
      <x:c r="H24" s="20" t="str">
        <x:v>电工、水暖工、空调工、搬运工</x:v>
      </x:c>
      <x:c r="I24" s="20" t="str">
        <x:v>人员、车辆、钥匙、物业夜间权限、材料与工具全部确认；建立微信群和电话表</x:v>
      </x:c>
      <x:c r="J24" s="20" t="str">
        <x:v>任何一位关键师傅未确认，不启动旧店拆除</x:v>
      </x:c>
      <x:c r="K24" s="29" t="str">
        <x:v>未开始</x:v>
      </x:c>
      <x:c r="L24" s="29" t="str"/>
      <x:c r="M24" s="32" t="str"/>
      <x:c r="N24" s="35" t="str"/>
      <x:c r="O24" s="35" t="n">
        <x:v>46278</x:v>
      </x:c>
      <x:c r="P24" s="35" t="n">
        <x:v>46278</x:v>
      </x:c>
    </x:row>
    <x:row r="25" ht="129.60000610351562" hidden="0" customHeight="1">
      <x:c r="A25" s="23" t="n">
        <x:v>20</x:v>
      </x:c>
      <x:c r="B25" s="26" t="str">
        <x:v>切换夜</x:v>
      </x:c>
      <x:c r="C25" s="26" t="str">
        <x:v>持证电工（核心）</x:v>
      </x:c>
      <x:c r="D25" s="26" t="str">
        <x:v>旧配电箱/空气开关箱夜间迁装</x:v>
      </x:c>
      <x:c r="E25" s="20" t="str">
        <x:v>旧店闭店后总电源安全断电，逐回路复核标签，拆下旧配电箱/断路器并运到新店；接入已预敷的新店总进线和分支回路，逐回路送电测试</x:v>
      </x:c>
      <x:c r="F25" s="20" t="str">
        <x:v>这是切换关键路径：要求提前踏勘两店、列出拆装步骤和预计时长，按夜间加班报价；准备合规临时箱或备用新箱作为失败预案</x:v>
      </x:c>
      <x:c r="G25" s="20" t="str">
        <x:v>物业允许夜间停送电；新店线缆全部完成并编号；旧箱容量/状态复核合格</x:v>
      </x:c>
      <x:c r="H25" s="20" t="str">
        <x:v>物业、电工、搬运配合</x:v>
      </x:c>
      <x:c r="I25" s="20" t="str">
        <x:v>箱体固定、总开关/支路标识清楚；绝缘、接地、漏保动作和负载测试通过；无过热异味</x:v>
      </x:c>
      <x:c r="J25" s="20" t="str">
        <x:v>旧箱一拆旧店立即停电。真正零中断只能新店另购新箱；若坚持迁旧箱，必须接受闭店后到新店送电前的切换窗口</x:v>
      </x:c>
      <x:c r="K25" s="29" t="str">
        <x:v>未开始</x:v>
      </x:c>
      <x:c r="L25" s="29" t="str"/>
      <x:c r="M25" s="32" t="str"/>
      <x:c r="N25" s="35" t="str"/>
      <x:c r="O25" s="35" t="n">
        <x:v>46279</x:v>
      </x:c>
      <x:c r="P25" s="35" t="n">
        <x:v>46279</x:v>
      </x:c>
    </x:row>
    <x:row r="26" ht="108" hidden="0" customHeight="1">
      <x:c r="A26" s="23" t="n">
        <x:v>21</x:v>
      </x:c>
      <x:c r="B26" s="26" t="str">
        <x:v>切换夜</x:v>
      </x:c>
      <x:c r="C26" s="26" t="str">
        <x:v>持证电工</x:v>
      </x:c>
      <x:c r="D26" s="26" t="str">
        <x:v>灯轨/条形灯夜间拆装</x:v>
      </x:c>
      <x:c r="E26" s="20" t="str">
        <x:v>旧店闭店后断电，拆4条灯轨连灯和3个条形灯，编号运输；新店预装支架和线缆已完成，到场即固定、接线和试亮</x:v>
      </x:c>
      <x:c r="F26" s="20" t="str">
        <x:v>按一个夜间窗口报价：旧店拆灯+运输配合+新店复装试亮；新店提前准备临时照明，不能等旧灯到场才打孔布线</x:v>
      </x:c>
      <x:c r="G26" s="20" t="str">
        <x:v>新店支架/线缆/开关已完成；旧店最后营业结束</x:v>
      </x:c>
      <x:c r="H26" s="20" t="str">
        <x:v>搬运师傅</x:v>
      </x:c>
      <x:c r="I26" s="20" t="str">
        <x:v>全部灯具试亮；分组正确；配件齐全；旧店线头安全封闭</x:v>
      </x:c>
      <x:c r="J26" s="20" t="str">
        <x:v>严禁带电拆卸；不要剪短可复用线缆</x:v>
      </x:c>
      <x:c r="K26" s="29" t="str">
        <x:v>未开始</x:v>
      </x:c>
      <x:c r="L26" s="29" t="str"/>
      <x:c r="M26" s="32" t="str"/>
      <x:c r="N26" s="35" t="str"/>
      <x:c r="O26" s="35" t="n">
        <x:v>46279</x:v>
      </x:c>
      <x:c r="P26" s="35" t="n">
        <x:v>46279</x:v>
      </x:c>
    </x:row>
    <x:row r="27" ht="108" hidden="0" customHeight="1">
      <x:c r="A27" s="23" t="n">
        <x:v>22</x:v>
      </x:c>
      <x:c r="B27" s="26" t="str">
        <x:v>切换夜</x:v>
      </x:c>
      <x:c r="C27" s="26" t="str">
        <x:v>给排水工+持证电工</x:v>
      </x:c>
      <x:c r="D27" s="26" t="str">
        <x:v>洗猫盆、热水器夜间迁装</x:v>
      </x:c>
      <x:c r="E27" s="20" t="str">
        <x:v>旧店最后一单结束后排空拆洗猫盆和热水器；运到新店，直接接入已完成的冷热水、排水、承重支架和独立电源</x:v>
      </x:c>
      <x:c r="F27" s="20" t="str">
        <x:v>按拆、搬运配合、装、接水、接电、试水试热完整报价；新店所有阀门、活接和支架必须提前装好</x:v>
      </x:c>
      <x:c r="G27" s="20" t="str">
        <x:v>新店管线已试压、排水已通水；墙面承重和电源已完成</x:v>
      </x:c>
      <x:c r="H27" s="20" t="str">
        <x:v>搬运师傅、电工</x:v>
      </x:c>
      <x:c r="I27" s="20" t="str">
        <x:v>连续放水无漏；排水顺畅；热水器加热、漏保和安全阀泄水正常</x:v>
      </x:c>
      <x:c r="J27" s="20" t="str">
        <x:v>热水器电源由电工断接；承重固定不能交普通搬运</x:v>
      </x:c>
      <x:c r="K27" s="29" t="str">
        <x:v>未开始</x:v>
      </x:c>
      <x:c r="L27" s="29" t="str"/>
      <x:c r="M27" s="32" t="str"/>
      <x:c r="N27" s="35" t="str"/>
      <x:c r="O27" s="35" t="n">
        <x:v>46279</x:v>
      </x:c>
      <x:c r="P27" s="35" t="n">
        <x:v>46279</x:v>
      </x:c>
    </x:row>
    <x:row r="28" ht="108" hidden="0" customHeight="1">
      <x:c r="A28" s="23" t="n">
        <x:v>23</x:v>
      </x:c>
      <x:c r="B28" s="26" t="str">
        <x:v>切换夜</x:v>
      </x:c>
      <x:c r="C28" s="26" t="str">
        <x:v>空调安装维修工</x:v>
      </x:c>
      <x:c r="D28" s="26" t="str">
        <x:v>空调夜间移机、抽真空</x:v>
      </x:c>
      <x:c r="E28" s="20" t="str">
        <x:v>旧店闭店后回收冷媒、拆机封口并运至新店；新店铜管/孔位/排水/电源已准备，到场安装、抽真空、检漏和试机</x:v>
      </x:c>
      <x:c r="F28" s="20" t="str">
        <x:v>夜间完整移机报价，明确补铜管、支架、补冷媒单价；必须包含抽真空和冷凝水试验</x:v>
      </x:c>
      <x:c r="G28" s="20" t="str">
        <x:v>新店预埋和专用电源完成；旧店最后营业结束</x:v>
      </x:c>
      <x:c r="H28" s="20" t="str">
        <x:v>搬运师傅</x:v>
      </x:c>
      <x:c r="I28" s="20" t="str">
        <x:v>抽真空/检漏记录；制冷正常；无异常噪声、漏水和冷凝水倒流</x:v>
      </x:c>
      <x:c r="J28" s="20" t="str">
        <x:v>普通搬运不负责冷媒系统拆卸</x:v>
      </x:c>
      <x:c r="K28" s="29" t="str">
        <x:v>未开始</x:v>
      </x:c>
      <x:c r="L28" s="29" t="str"/>
      <x:c r="M28" s="32" t="str"/>
      <x:c r="N28" s="35" t="str"/>
      <x:c r="O28" s="35" t="n">
        <x:v>46279</x:v>
      </x:c>
      <x:c r="P28" s="35" t="n">
        <x:v>46280</x:v>
      </x:c>
    </x:row>
    <x:row r="29" ht="86.4000015258789" hidden="0" customHeight="1">
      <x:c r="A29" s="23" t="n">
        <x:v>24</x:v>
      </x:c>
      <x:c r="B29" s="26" t="str">
        <x:v>家具设备进场</x:v>
      </x:c>
      <x:c r="C29" s="26" t="str">
        <x:v>家具拆装/搬运师傅</x:v>
      </x:c>
      <x:c r="D29" s="26" t="str">
        <x:v>狗笼、猫箱、收银台、中岛安装</x:v>
      </x:c>
      <x:c r="E29" s="20" t="str">
        <x:v>按放线位置安装1组三层狗笼、3个猫箱、1个收银台和1个中岛，调整水平并做必要防倾倒固定</x:v>
      </x:c>
      <x:c r="F29" s="20" t="str">
        <x:v>按编号复装，先摆位确认通道与门向，再打孔固定；破损须记录</x:v>
      </x:c>
      <x:c r="G29" s="20" t="str">
        <x:v>V8.6.2平面；设备编号清单</x:v>
      </x:c>
      <x:c r="H29" s="20" t="str">
        <x:v>电工</x:v>
      </x:c>
      <x:c r="I29" s="20" t="str">
        <x:v>通道和门扇不冲突；柜体水平稳定；固定可靠；外观无新增破损</x:v>
      </x:c>
      <x:c r="J29" s="20" t="str">
        <x:v>打孔前确认地下/墙内无水电管线；不可侵占疏散通道</x:v>
      </x:c>
      <x:c r="K29" s="29" t="str">
        <x:v>未开始</x:v>
      </x:c>
      <x:c r="L29" s="29" t="str"/>
      <x:c r="M29" s="32" t="str"/>
      <x:c r="N29" s="35" t="str"/>
      <x:c r="O29" s="35" t="n">
        <x:v>46280</x:v>
      </x:c>
      <x:c r="P29" s="35" t="n">
        <x:v>46280</x:v>
      </x:c>
    </x:row>
    <x:row r="30" ht="97.19999694824219" hidden="0" customHeight="1">
      <x:c r="A30" s="23" t="n">
        <x:v>25</x:v>
      </x:c>
      <x:c r="B30" s="26" t="str">
        <x:v>联合调试</x:v>
      </x:c>
      <x:c r="C30" s="26" t="str">
        <x:v>持证电工+给排水工+你本人</x:v>
      </x:c>
      <x:c r="D30" s="26" t="str">
        <x:v>全系统试运行</x:v>
      </x:c>
      <x:c r="E30" s="20" t="str">
        <x:v>同时测试照明、插座、热水器、空调和洗护用水；观察高负载、电箱温升、漏保、排水和渗漏</x:v>
      </x:c>
      <x:c r="F30" s="20" t="str">
        <x:v>约定各工种同一时段到场联调，发现问题由接口责任人当场整改</x:v>
      </x:c>
      <x:c r="G30" s="20" t="str">
        <x:v>回路表；设备说明</x:v>
      </x:c>
      <x:c r="H30" s="20" t="str">
        <x:v>全部机电工种</x:v>
      </x:c>
      <x:c r="I30" s="20" t="str">
        <x:v>回路标识完整；漏保动作正常；无跳闸过热；连续排水无渗漏/返味</x:v>
      </x:c>
      <x:c r="J30" s="20" t="str">
        <x:v>未完成联调不要提前结清水电尾款</x:v>
      </x:c>
      <x:c r="K30" s="29" t="str">
        <x:v>未开始</x:v>
      </x:c>
      <x:c r="L30" s="29" t="str"/>
      <x:c r="M30" s="32" t="str"/>
      <x:c r="N30" s="35" t="str"/>
      <x:c r="O30" s="35" t="n">
        <x:v>46280</x:v>
      </x:c>
      <x:c r="P30" s="35" t="n">
        <x:v>46280</x:v>
      </x:c>
    </x:row>
    <x:row r="31" ht="108" hidden="0" customHeight="1">
      <x:c r="A31" s="24" t="n">
        <x:v>26</x:v>
      </x:c>
      <x:c r="B31" s="27" t="str">
        <x:v>收尾验收</x:v>
      </x:c>
      <x:c r="C31" s="27" t="str">
        <x:v>保洁+各工种返修</x:v>
      </x:c>
      <x:c r="D31" s="27" t="str">
        <x:v>开荒保洁、成品修补</x:v>
      </x:c>
      <x:c r="E31" s="21" t="str">
        <x:v>清洁粉尘胶渍，完成油漆、填缝、收口和五金小修；汇总照片、保修和材料余量</x:v>
      </x:c>
      <x:c r="F31" s="21" t="str">
        <x:v>先由各工种自检返修，再清除施工粉尘、胶渍和包装；保洁不得使用会腐蚀金属、玻璃五金或固化地面的强酸强碱</x:v>
      </x:c>
      <x:c r="G31" s="21" t="str">
        <x:v>问题清单</x:v>
      </x:c>
      <x:c r="H31" s="21" t="str">
        <x:v>所有工种</x:v>
      </x:c>
      <x:c r="I31" s="21" t="str">
        <x:v>问题清单销项；钥匙/回路表/阀门位置/保修联系方式齐全</x:v>
      </x:c>
      <x:c r="J31" s="21" t="str">
        <x:v>留5%—10%尾款至联调和缺陷整改完成（以双方约定为准）</x:v>
      </x:c>
      <x:c r="K31" s="30" t="str">
        <x:v>未开始</x:v>
      </x:c>
      <x:c r="L31" s="30" t="str"/>
      <x:c r="M31" s="33" t="str"/>
      <x:c r="N31" s="36" t="str"/>
      <x:c r="O31" s="36" t="n">
        <x:v>46280</x:v>
      </x:c>
      <x:c r="P31" s="36" t="n">
        <x:v>46280</x:v>
      </x:c>
    </x:row>
  </x:sheetData>
  <x:mergeCells>
    <x:mergeCell ref="A1:P1"/>
    <x:mergeCell ref="A2:P2"/>
  </x:mergeCells>
  <x:conditionalFormatting sqref="K6:K31">
    <x:cfRule type="containsText" dxfId="2" priority="1" operator="containsText" text="已完成"/>
    <x:cfRule type="containsText" dxfId="3" priority="2" operator="containsText" text="待返修"/>
  </x:conditionalFormatting>
  <x:dataValidations count="1">
    <x:dataValidation type="list" sqref="K6:K31">
      <x:formula1>"未开始,已联系,已报价,已预约,施工中,待返修,已完成,不做"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b3c69df1b843fb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6" hidden="0" customWidth="1"/>
    <x:col min="3" max="3" width="48" hidden="0" customWidth="1"/>
    <x:col min="4" max="4" width="30" hidden="0" customWidth="1"/>
    <x:col min="5" max="5" width="40" hidden="0" customWidth="1"/>
  </x:cols>
  <x:sheetData>
    <x:row r="1">
      <x:c r="A1" s="55" t="str">
        <x:v>工种发单汇总｜建议拆成这些订单</x:v>
      </x:c>
      <x:c r="B1" s="55"/>
      <x:c r="C1" s="55"/>
      <x:c r="D1" s="55"/>
      <x:c r="E1" s="55"/>
    </x:row>
    <x:row r="2">
      <x:c r="A2" s="57" t="str">
        <x:v>同一工种尽量让同一个师傅完成“踏勘—粗装—复装—调试”，但水、电、空调和玻璃门不要交给普通杂工代做。</x:v>
      </x:c>
      <x:c r="B2" s="57"/>
      <x:c r="C2" s="57"/>
      <x:c r="D2" s="57"/>
      <x:c r="E2" s="57"/>
    </x:row>
    <x:row r="4" ht="15" hidden="0" customHeight="1">
      <x:c r="A4" s="9" t="str">
        <x:v>工种</x:v>
      </x:c>
      <x:c r="B4" s="9" t="str">
        <x:v>App搜索关键词</x:v>
      </x:c>
      <x:c r="C4" s="9" t="str">
        <x:v>打包给他的工作</x:v>
      </x:c>
      <x:c r="D4" s="9" t="str">
        <x:v>何时进场</x:v>
      </x:c>
      <x:c r="E4" s="9" t="str">
        <x:v>下单要点</x:v>
      </x:c>
    </x:row>
    <x:row r="5" ht="24" hidden="0" customHeight="1">
      <x:c r="A5" s="65" t="str">
        <x:v>持证电工</x:v>
      </x:c>
      <x:c r="B5" s="65" t="str">
        <x:v>商铺水电改造、明线电工、灯具安装</x:v>
      </x:c>
      <x:c r="C5" s="65" t="str">
        <x:v>电箱容量复核；高位线槽；独立回路；湿区保护；4条灯轨+3个条形灯拆装；热水器/空调电源</x:v>
      </x:c>
      <x:c r="D5" s="65" t="str">
        <x:v>踏勘→旧店拆灯→新店粗装→灯具设备接线→联合调试</x:v>
      </x:c>
      <x:c r="E5" s="65" t="str">
        <x:v>要求按回路/点位/米数拆价；验电工证；尾款留到联调</x:v>
      </x:c>
    </x:row>
    <x:row r="6" ht="24" hidden="0" customHeight="1">
      <x:c r="A6" s="66" t="str">
        <x:v>给排水工/水暖工</x:v>
      </x:c>
      <x:c r="B6" s="66" t="str">
        <x:v>商用上下水、PPR明管、排水改造</x:v>
      </x:c>
      <x:c r="C6" s="66" t="str">
        <x:v>W0/D0复核；冷热水明管；排水坡度；洗猫池和热水器拆装接驳；毛发过滤和清扫口</x:v>
      </x:c>
      <x:c r="D6" s="66" t="str">
        <x:v>踏勘→旧店拆设备→湿区基层配合→粗装→设备接驳→通水验收</x:v>
      </x:c>
      <x:c r="E6" s="66" t="str">
        <x:v>先打开排水条件再定方案；所有检修件保持可拆</x:v>
      </x:c>
    </x:row>
    <x:row r="7" ht="15" hidden="0" customHeight="1">
      <x:c r="A7" s="66" t="str">
        <x:v>开荒保洁/工业吸尘保洁</x:v>
      </x:c>
      <x:c r="B7" s="66" t="str">
        <x:v>商铺开荒保洁、工业吸尘、厚灰清理</x:v>
      </x:c>
      <x:c r="C7" s="66" t="str">
        <x:v>首次清除大量浮灰、墙角积灰和局部油污；必须先工业吸尘再湿洗</x:v>
      </x:c>
      <x:c r="D7" s="66" t="str">
        <x:v>各工种踏勘前或最迟在放线前</x:v>
      </x:c>
      <x:c r="E7" s="66" t="str">
        <x:v>确认自带工业吸尘器；普通拖地不能替代厚灰清理</x:v>
      </x:c>
    </x:row>
    <x:row r="8" ht="24" hidden="0" customHeight="1">
      <x:c r="A8" s="66" t="str">
        <x:v>地面修补师傅（条件项）</x:v>
      </x:c>
      <x:c r="B8" s="66" t="str">
        <x:v>水泥地面裂缝修补、起砂修补、局部找平</x:v>
      </x:c>
      <x:c r="C8" s="66" t="str">
        <x:v>仅在检查发现大面积起砂、空鼓、裂缝或严重不平时找师傅；不铺地砖</x:v>
      </x:c>
      <x:c r="D8" s="66" t="str">
        <x:v>首次保洁后、给排水粗装前</x:v>
      </x:c>
      <x:c r="E8" s="66" t="str">
        <x:v>小问题由你自己修；固化剂不能替代结构/基层修补</x:v>
      </x:c>
    </x:row>
    <x:row r="9" ht="24" hidden="0" customHeight="1">
      <x:c r="A9" s="66" t="str">
        <x:v>你本人：DIY墙面+水泥地面</x:v>
      </x:c>
      <x:c r="B9" s="66" t="str">
        <x:v>不发单</x:v>
      </x:c>
      <x:c r="C9" s="66" t="str">
        <x:v>水电开孔后自己修补并刷墙；最后再次吸尘清洗，按产品说明做水泥固化剂和必要保护层</x:v>
      </x:c>
      <x:c r="D9" s="66" t="str">
        <x:v>墙面：粗装后；地面：所有扬尘作业和设备安装前</x:v>
      </x:c>
      <x:c r="E9" s="66" t="str">
        <x:v>每种材料先做小样；核对基层适用性、用量、反应/干燥和开放时间</x:v>
      </x:c>
    </x:row>
    <x:row r="10" ht="24" hidden="0" customHeight="1">
      <x:c r="A10" s="66" t="str">
        <x:v>空调安装维修工</x:v>
      </x:c>
      <x:c r="B10" s="66" t="str">
        <x:v>空调移机、回收冷媒、抽真空</x:v>
      </x:c>
      <x:c r="C10" s="66" t="str">
        <x:v>旧机检测；回收冷媒；拆运；新店管线/孔位；安装；抽真空检漏；排水和试机</x:v>
      </x:c>
      <x:c r="D10" s="66" t="str">
        <x:v>踏勘→旧店拆机→新店预埋→墙地完成后装机</x:v>
      </x:c>
      <x:c r="E10" s="66" t="str">
        <x:v>确认冷媒类型和旧机状态；试机后付尾款</x:v>
      </x:c>
    </x:row>
    <x:row r="11" ht="15" hidden="0" customHeight="1">
      <x:c r="A11" s="66" t="str">
        <x:v>玻璃门商家/门窗安装工</x:v>
      </x:c>
      <x:c r="B11" s="66" t="str">
        <x:v>商用钢化玻璃门</x:v>
      </x:c>
      <x:c r="C11" s="66" t="str">
        <x:v>现场复尺；拆旧；门框门体；锁、闭门/限位、拉手；安全标识和收口</x:v>
      </x:c>
      <x:c r="D11" s="66" t="str">
        <x:v>物业确认→早期复尺下单→地面完成后安装</x:v>
      </x:c>
      <x:c r="E11" s="66" t="str">
        <x:v>图纸1450mm只作参考；必须按最终门洞生产</x:v>
      </x:c>
    </x:row>
    <x:row r="12" ht="24" hidden="0" customHeight="1">
      <x:c r="A12" s="66" t="str">
        <x:v>家具拆装/搬运师傅</x:v>
      </x:c>
      <x:c r="B12" s="66" t="str">
        <x:v>商用家具拆装、同城搬运</x:v>
      </x:c>
      <x:c r="C12" s="66" t="str">
        <x:v>狗笼、3猫箱、收银台、中岛的编号、保护、运输、复装、定位、防倾倒</x:v>
      </x:c>
      <x:c r="D12" s="66" t="str">
        <x:v>旧店机电接口拆完→新店硬装完成→进场</x:v>
      </x:c>
      <x:c r="E12" s="66" t="str">
        <x:v>普通搬运不拆水电/冷媒接口；打孔前确认管线</x:v>
      </x:c>
    </x:row>
    <x:row r="13" ht="15" hidden="0" customHeight="1">
      <x:c r="A13" s="67" t="str">
        <x:v>拆除/杂工/保洁</x:v>
      </x:c>
      <x:c r="B13" s="67" t="str">
        <x:v>商铺清运、成品保护、开荒保洁</x:v>
      </x:c>
      <x:c r="C13" s="67" t="str">
        <x:v>新店清场；垃圾清运；施工保护；完工开荒</x:v>
      </x:c>
      <x:c r="D13" s="67" t="str">
        <x:v>开工前清场；完工后保洁</x:v>
      </x:c>
      <x:c r="E13" s="67" t="str">
        <x:v>不碰消防、结构、电箱和保留设施；保洁禁用伤材强酸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46d9650526d34470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54" hidden="0" customWidth="1"/>
    <x:col min="3" max="3" width="20" hidden="0" customWidth="1"/>
    <x:col min="4" max="4" width="14" hidden="0" customWidth="1"/>
    <x:col min="5" max="5" width="44" hidden="0" customWidth="1"/>
  </x:cols>
  <x:sheetData>
    <x:row r="1">
      <x:c r="A1" s="55" t="str">
        <x:v>开工前必须确认｜这些不是师傅可凭经验猜的参数</x:v>
      </x:c>
      <x:c r="B1" s="55"/>
      <x:c r="C1" s="55"/>
      <x:c r="D1" s="55"/>
      <x:c r="E1" s="55"/>
    </x:row>
    <x:row r="3" ht="15" hidden="0" customHeight="1">
      <x:c r="A3" s="9" t="str">
        <x:v>确认类别</x:v>
      </x:c>
      <x:c r="B3" s="9" t="str">
        <x:v>必须拿到的信息</x:v>
      </x:c>
      <x:c r="C3" s="9" t="str">
        <x:v>负责人</x:v>
      </x:c>
      <x:c r="D3" s="9" t="str">
        <x:v>状态</x:v>
      </x:c>
      <x:c r="E3" s="9" t="str">
        <x:v>不确认的后果</x:v>
      </x:c>
    </x:row>
    <x:row r="4" ht="24" hidden="0" customHeight="1">
      <x:c r="A4" s="65" t="str">
        <x:v>物业/消防</x:v>
      </x:c>
      <x:c r="B4" s="65" t="str">
        <x:v>施工报备、允许时间、垃圾清运、消防喷淋/排风限制、玻璃门开启方向与门外设施</x:v>
      </x:c>
      <x:c r="C4" s="65" t="str">
        <x:v>你本人/物业</x:v>
      </x:c>
      <x:c r="D4" s="68" t="str">
        <x:v>未确认</x:v>
      </x:c>
      <x:c r="E4" s="65" t="str">
        <x:v>未确认前不拆门、不动消防和结构</x:v>
      </x:c>
    </x:row>
    <x:row r="5" ht="15" hidden="0" customHeight="1">
      <x:c r="A5" s="66" t="str">
        <x:v>电气容量</x:v>
      </x:c>
      <x:c r="B5" s="66" t="str">
        <x:v>单/三相、总开关、上级容量、接地、各设备铭牌功率</x:v>
      </x:c>
      <x:c r="C5" s="66" t="str">
        <x:v>持证电工</x:v>
      </x:c>
      <x:c r="D5" s="69" t="str">
        <x:v>未确认</x:v>
      </x:c>
      <x:c r="E5" s="66" t="str">
        <x:v>决定是否能同时运行热水器、吹水机、烘干箱和空调</x:v>
      </x:c>
    </x:row>
    <x:row r="6" ht="15" hidden="0" customHeight="1">
      <x:c r="A6" s="66" t="str">
        <x:v>给排水</x:v>
      </x:c>
      <x:c r="B6" s="66" t="str">
        <x:v>W0口径/水压；D0口径、中心标高、接入方向；能否重力排水</x:v>
      </x:c>
      <x:c r="C6" s="66" t="str">
        <x:v>给排水工</x:v>
      </x:c>
      <x:c r="D6" s="69" t="str">
        <x:v>未确认</x:v>
      </x:c>
      <x:c r="E6" s="66" t="str">
        <x:v>决定排水管径、坡度和是否需要局部抬高</x:v>
      </x:c>
    </x:row>
    <x:row r="7" ht="24" hidden="0" customHeight="1">
      <x:c r="A7" s="66" t="str">
        <x:v>水泥地面基层</x:v>
      </x:c>
      <x:c r="B7" s="66" t="str">
        <x:v>空鼓、起砂、裂缝、平整度、潮气、油污和积水点；固化剂产品是否适用</x:v>
      </x:c>
      <x:c r="C7" s="66" t="str">
        <x:v>你本人；必要时地面修补师傅</x:v>
      </x:c>
      <x:c r="D7" s="69" t="str">
        <x:v>未确认</x:v>
      </x:c>
      <x:c r="E7" s="66" t="str">
        <x:v>决定修补范围、清洁方式和固化剂施工条件</x:v>
      </x:c>
    </x:row>
    <x:row r="8" ht="15" hidden="0" customHeight="1">
      <x:c r="A8" s="66" t="str">
        <x:v>墙体基层</x:v>
      </x:c>
      <x:c r="B8" s="66" t="str">
        <x:v>返潮来源、霉斑、旧漆附着、空鼓和裂缝</x:v>
      </x:c>
      <x:c r="C8" s="66" t="str">
        <x:v>油漆工</x:v>
      </x:c>
      <x:c r="D8" s="69" t="str">
        <x:v>未确认</x:v>
      </x:c>
      <x:c r="E8" s="66" t="str">
        <x:v>持续返潮未解决不能直接刷漆</x:v>
      </x:c>
    </x:row>
    <x:row r="9" ht="15" hidden="0" customHeight="1">
      <x:c r="A9" s="66" t="str">
        <x:v>玻璃门</x:v>
      </x:c>
      <x:c r="B9" s="66" t="str">
        <x:v>最终门洞宽高、墙体、地面高差、开启方向、玻璃与五金方案</x:v>
      </x:c>
      <x:c r="C9" s="66" t="str">
        <x:v>玻璃门商家</x:v>
      </x:c>
      <x:c r="D9" s="69" t="str">
        <x:v>未确认</x:v>
      </x:c>
      <x:c r="E9" s="66" t="str">
        <x:v>图纸约1450mm只作报价参考</x:v>
      </x:c>
    </x:row>
    <x:row r="10" ht="15" hidden="0" customHeight="1">
      <x:c r="A10" s="66" t="str">
        <x:v>空调</x:v>
      </x:c>
      <x:c r="B10" s="66" t="str">
        <x:v>旧机工况/冷媒；室内外机位置；穿墙孔；铜管长度；冷凝水坡度</x:v>
      </x:c>
      <x:c r="C10" s="66" t="str">
        <x:v>空调工</x:v>
      </x:c>
      <x:c r="D10" s="69" t="str">
        <x:v>未确认</x:v>
      </x:c>
      <x:c r="E10" s="66" t="str">
        <x:v>先验证排水路线和专用电源</x:v>
      </x:c>
    </x:row>
    <x:row r="11" ht="15" hidden="0" customHeight="1">
      <x:c r="A11" s="66" t="str">
        <x:v>搬运通道</x:v>
      </x:c>
      <x:c r="B11" s="66" t="str">
        <x:v>两店停车、楼层、电梯/楼梯、门宽和设备拆装尺寸</x:v>
      </x:c>
      <x:c r="C11" s="66" t="str">
        <x:v>搬运师傅</x:v>
      </x:c>
      <x:c r="D11" s="69" t="str">
        <x:v>未确认</x:v>
      </x:c>
      <x:c r="E11" s="66" t="str">
        <x:v>避免临时加价和设备卡在门口</x:v>
      </x:c>
    </x:row>
    <x:row r="12" ht="15" hidden="0" customHeight="1">
      <x:c r="A12" s="67" t="str">
        <x:v>最终放线</x:v>
      </x:c>
      <x:c r="B12" s="67" t="str">
        <x:v>设备实物尺寸、门向、操作区、主要通道与所有接口位置</x:v>
      </x:c>
      <x:c r="C12" s="67" t="str">
        <x:v>你本人+水电工</x:v>
      </x:c>
      <x:c r="D12" s="70" t="str">
        <x:v>未确认</x:v>
      </x:c>
      <x:c r="E12" s="67" t="str">
        <x:v>你现场确认并拍照后再开工</x:v>
      </x:c>
    </x:row>
  </x:sheetData>
  <x:mergeCells>
    <x:mergeCell ref="A1:E1"/>
  </x:mergeCells>
  <x:conditionalFormatting sqref="D4:D12">
    <x:cfRule type="containsText" dxfId="4" priority="1" operator="containsText" text="已确认"/>
  </x:conditionalFormatting>
  <x:dataValidations count="1">
    <x:dataValidation type="list" sqref="D4:D12">
      <x:formula1>"未确认,确认中,已确认,不适用"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a85be05a924c8c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6" hidden="0" customWidth="1"/>
    <x:col min="3" max="3" width="48" hidden="0" customWidth="1"/>
    <x:col min="4" max="4" width="42" hidden="0" customWidth="1"/>
    <x:col min="5" max="5" width="50" hidden="0" customWidth="1"/>
    <x:col min="6" max="6" width="20" hidden="0" customWidth="1"/>
    <x:col min="7" max="7" width="14" hidden="0" customWidth="1"/>
  </x:cols>
  <x:sheetData>
    <x:row r="1">
      <x:c r="A1" s="71" t="str">
        <x:v>最新方案同步｜上下水、强电、墙体、地面</x:v>
      </x:c>
      <x:c r="B1" s="71"/>
      <x:c r="C1" s="71"/>
      <x:c r="D1" s="71"/>
      <x:c r="E1" s="71"/>
      <x:c r="F1" s="71"/>
      <x:c r="G1" s="71"/>
    </x:row>
    <x:row r="2">
      <x:c r="A2" s="57" t="str">
        <x:v>版本基准：机电与视觉策略V8.6.2；墙面以2026-09-03的克制手刷效果图V2为当前表现结论。图纸是协调依据，现场实测与物业/持证师傅确认优先。</x:v>
      </x:c>
      <x:c r="B2" s="57"/>
      <x:c r="C2" s="57"/>
      <x:c r="D2" s="57"/>
      <x:c r="E2" s="57"/>
      <x:c r="F2" s="57"/>
      <x:c r="G2" s="57"/>
    </x:row>
    <x:row r="4" ht="15" hidden="0" customHeight="1">
      <x:c r="A4" s="9" t="str">
        <x:v>专项</x:v>
      </x:c>
      <x:c r="B4" s="9" t="str">
        <x:v>当前依据</x:v>
      </x:c>
      <x:c r="C4" s="9" t="str">
        <x:v>已确认结论</x:v>
      </x:c>
      <x:c r="D4" s="9" t="str">
        <x:v>开工前待确认</x:v>
      </x:c>
      <x:c r="E4" s="9" t="str">
        <x:v>已同步的施工调整</x:v>
      </x:c>
      <x:c r="F4" s="9" t="str">
        <x:v>负责人</x:v>
      </x:c>
      <x:c r="G4" s="9" t="str">
        <x:v>状态</x:v>
      </x:c>
    </x:row>
    <x:row r="5" ht="24" hidden="0" customHeight="1">
      <x:c r="A5" s="65" t="str">
        <x:v>上下水</x:v>
      </x:c>
      <x:c r="B5" s="65" t="str">
        <x:v>V8.6.2 PL-01 / MEP-AX-01</x:v>
      </x:c>
      <x:c r="C5" s="65" t="str">
        <x:v>明装、重力排水、不设提升泵；冷水干管PPR25/支管PPR20，热水PPR20保温；DN50支管汇入概念DN75主干；主干约1.5%、支管约2%</x:v>
      </x:c>
      <x:c r="D5" s="65" t="str">
        <x:v>W0水压/口径；D0口径、中心标高、接入方向；最远点约4m能否获得约60mm坡降</x:v>
      </x:c>
      <x:c r="E5" s="65" t="str">
        <x:v>先开D0再定管径和坡度；若D0无侧向接入口，只让物业确认改造或局部抬高；不得倒坡硬接</x:v>
      </x:c>
      <x:c r="F5" s="65" t="str">
        <x:v>给排水工+物业</x:v>
      </x:c>
      <x:c r="G5" s="68" t="str">
        <x:v>未确认</x:v>
      </x:c>
    </x:row>
    <x:row r="6" ht="24" hidden="0" customHeight="1">
      <x:c r="A6" s="66" t="str">
        <x:v>强电</x:v>
      </x:c>
      <x:c r="B6" s="66" t="str">
        <x:v>V8.6.2 EL-01 / RCP-01</x:v>
      </x:c>
      <x:c r="C6" s="66" t="str">
        <x:v>高位金属线槽/桥架底约H3300；湿区防水工业插座箱H2800–3000；湿区末端30mA Type A RCBO+连续PE；吹水机独立回路</x:v>
      </x:c>
      <x:c r="D6" s="66" t="str">
        <x:v>新店无配电箱；旧箱是否具备总隔离、完整分路RCBO、PE、足够容量；进线单/三相和物业上级容量；全部设备铭牌</x:v>
      </x:c>
      <x:c r="E6" s="66" t="str">
        <x:v>新店先做完支路并编号，旧箱最后一夜再拆迁；若旧箱不合格，启用补RCBO/备用新箱；12–21kW粗估负荷下制定错峰或增容方案</x:v>
      </x:c>
      <x:c r="F6" s="66" t="str">
        <x:v>持证电工+物业</x:v>
      </x:c>
      <x:c r="G6" s="69" t="str">
        <x:v>未确认</x:v>
      </x:c>
    </x:row>
    <x:row r="7" ht="24" hidden="0" customHeight="1">
      <x:c r="A7" s="66" t="str">
        <x:v>墙体/墙面</x:v>
      </x:c>
      <x:c r="B7" s="66" t="str">
        <x:v>墙面克制手刷效果图V2（2026-09-03）</x:v>
      </x:c>
      <x:c r="C7" s="66" t="str">
        <x:v>暖白底为主，只做低密度橄榄绿和米灰短笔触/圆点；避开设备、明管、检修口及高磨损下墙；不沿用旧泼溅墙或整墙壁画</x:v>
      </x:c>
      <x:c r="D7" s="66" t="str">
        <x:v>返潮来源、霉斑、旧漆附着、空鼓裂缝；1㎡颜色和密度小样</x:v>
      </x:c>
      <x:c r="E7" s="66" t="str">
        <x:v>你本人只做必要修补和局部手刷；持续返潮或大面积空鼓才找师傅处理基层</x:v>
      </x:c>
      <x:c r="F7" s="66" t="str">
        <x:v>你本人；条件项墙面维修</x:v>
      </x:c>
      <x:c r="G7" s="69" t="str">
        <x:v>待小样</x:v>
      </x:c>
    </x:row>
    <x:row r="8" ht="24" hidden="0" customHeight="1">
      <x:c r="A8" s="67" t="str">
        <x:v>地板/地面</x:v>
      </x:c>
      <x:c r="B8" s="67" t="str">
        <x:v>V8.6.2视觉策略修订说明</x:v>
      </x:c>
      <x:c r="C8" s="67" t="str">
        <x:v>除日托人工草坪外保留原水泥地面；不做彩色地坪、长距离贴膜和橙色地面导视；以清洁、修补、固化及必要透明保护为主</x:v>
      </x:c>
      <x:c r="D8" s="67" t="str">
        <x:v>空鼓、起砂、活动裂缝、含水/返潮、油污；固化剂与透明保护是否同体系相容；开放时间</x:v>
      </x:c>
      <x:c r="E8" s="67" t="str">
        <x:v>首次保洁后检查基层；全部扬尘工序完成再二次吸尘清洗、做小样、施工和封闭养护；地面开放后才搬设备</x:v>
      </x:c>
      <x:c r="F8" s="67" t="str">
        <x:v>你本人；条件项地面修补</x:v>
      </x:c>
      <x:c r="G8" s="70" t="str">
        <x:v>待基层检查</x:v>
      </x:c>
    </x:row>
  </x:sheetData>
  <x:mergeCells>
    <x:mergeCell ref="A1:G1"/>
    <x:mergeCell ref="A2:G2"/>
  </x:mergeCells>
  <x:conditionalFormatting sqref="G5:G8">
    <x:cfRule type="containsText" dxfId="5" priority="1" operator="containsText" text="已确认"/>
  </x:conditionalFormatting>
  <x:dataValidations count="1">
    <x:dataValidation type="list" sqref="G5:G8">
      <x:formula1>"未确认,确认中,已确认,待小样,待基层检查"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f08823dcf24bf0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8" hidden="0" customWidth="1"/>
    <x:col min="3" max="3" width="70" hidden="0" customWidth="1"/>
    <x:col min="4" max="4" width="48" hidden="0" customWidth="1"/>
  </x:cols>
  <x:sheetData>
    <x:row r="1">
      <x:c r="A1" s="55" t="str">
        <x:v>估价依据与使用边界</x:v>
      </x:c>
      <x:c r="B1" s="55"/>
      <x:c r="C1" s="55"/>
      <x:c r="D1" s="55"/>
    </x:row>
    <x:row r="3" ht="15" hidden="0" customHeight="1">
      <x:c r="A3" s="8" t="str">
        <x:v>类别</x:v>
      </x:c>
      <x:c r="B3" s="8" t="str">
        <x:v>参考信息</x:v>
      </x:c>
      <x:c r="C3" s="8" t="str">
        <x:v>URL</x:v>
      </x:c>
      <x:c r="D3" s="8" t="str">
        <x:v>如何使用</x:v>
      </x:c>
    </x:row>
    <x:row r="4" ht="26.399999618530273" hidden="0" customHeight="1">
      <x:c r="A4" s="123" t="str">
        <x:v>上海安装人工</x:v>
      </x:c>
      <x:c r="B4" s="123" t="str">
        <x:v>上海市水务工程2025年4月安装综合人工约229–254元/工日</x:v>
      </x:c>
      <x:c r="C4" s="123" t="str">
        <x:v>https://swj.sh.gov.cn/cmsres/56/56dc05baf491453680da68fd672b0f39/65f839b305c720d9c9f4b26e2f6ea226.pdf</x:v>
      </x:c>
      <x:c r="D4" s="123" t="str">
        <x:v>只作人工基准；零散上门、夜间和平台订单通常更高</x:v>
      </x:c>
    </x:row>
    <x:row r="5" ht="52.79999923706055" hidden="0" customHeight="1">
      <x:c r="A5" s="125" t="str">
        <x:v>上海装修人工</x:v>
      </x:c>
      <x:c r="B5" s="125" t="str">
        <x:v>上海市住宅装饰装修人工费指导价（2022版）</x:v>
      </x:c>
      <x:c r="C5" s="125" t="str">
        <x:v>https://www.snzsxh.com/sites/default/files/2022-10/2022%E5%B9%B4%E4%B8%8A%E6%B5%B7%E5%B8%82%E4%BD%8F%E5%AE%85%E5%AE%A4%E5%86%85%E8%A3%85%E9%A5%B0%E8%A3%85%E4%BF%AE%E4%BA%BA%E5%B7%A5%E8%B4%B9%E6%8C%87%E5%AF%BC%E4%BB%B7.pdf</x:v>
      </x:c>
      <x:c r="D5" s="125" t="str">
        <x:v>用于核对电工点位/配电箱等计价维度；不是当前正式报价</x:v>
      </x:c>
    </x:row>
    <x:row r="6" ht="15" hidden="0" customHeight="1">
      <x:c r="A6" s="125" t="str">
        <x:v>开荒保洁</x:v>
      </x:c>
      <x:c r="B6" s="125" t="str">
        <x:v>上海商铺/写字楼开荒保洁参考8–15元/㎡</x:v>
      </x:c>
      <x:c r="C6" s="125" t="str">
        <x:v>https://www.csjcs.com/news/shangxun/Article-VJ6SOz-570608.html</x:v>
      </x:c>
      <x:c r="D6" s="125" t="str">
        <x:v>68㎡仍可能按最低起步价收费，因此采用800–1800元区间</x:v>
      </x:c>
    </x:row>
    <x:row r="7" ht="15" hidden="0" customHeight="1">
      <x:c r="A7" s="125" t="str">
        <x:v>固化剂材料</x:v>
      </x:c>
      <x:c r="B7" s="125" t="str">
        <x:v>材料参考约15–40元/㎡，基层修补和人工另计</x:v>
      </x:c>
      <x:c r="C7" s="125" t="str">
        <x:v>https://www.sohu.com/a/1030946413_400009</x:v>
      </x:c>
      <x:c r="D7" s="125" t="str">
        <x:v>用于68㎡固化剂材料规划，不用于锁定品牌/工艺</x:v>
      </x:c>
    </x:row>
    <x:row r="8" ht="15" hidden="0" customHeight="1">
      <x:c r="A8" s="125" t="str">
        <x:v>固化剂用量/开放</x:v>
      </x:c>
      <x:c r="B8" s="125" t="str">
        <x:v>某厂家理论用量0.25–0.40kg/㎡，人员通行约24小时</x:v>
      </x:c>
      <x:c r="C8" s="125" t="str">
        <x:v>https://www.5728.com/product.php?id=1</x:v>
      </x:c>
      <x:c r="D8" s="125" t="str">
        <x:v>只说明必须以所购产品TDS为准，并预留养护时间</x:v>
      </x:c>
    </x:row>
    <x:row r="9" ht="15" hidden="0" customHeight="1">
      <x:c r="A9" s="127" t="str">
        <x:v>管材参考</x:v>
      </x:c>
      <x:c r="B9" s="127" t="str">
        <x:v>2025年建设工程PPR/PVC材料参考价格</x:v>
      </x:c>
      <x:c r="C9" s="127" t="str">
        <x:v>https://www.yunfu.gov.cn/attachment/0/123/123814/1983471.pdf</x:v>
      </x:c>
      <x:c r="D9" s="127" t="str">
        <x:v>用于判断管材数量级；上海零售品牌价和配件费另询</x:v>
      </x:c>
    </x:row>
  </x:sheetData>
  <x:mergeCells>
    <x:mergeCell ref="A1:D1"/>
  </x:mergeCells>
  <x:pageMargins left="0.7" right="0.7" top="0.75" bottom="0.75" header="0.3" footer="0.3"/>
</x:worksheet>
</file>